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5f59bb684a4804" /></Relationships>
</file>

<file path=xl/workbook.xml><?xml version="1.0" encoding="utf-8"?>
<x:workbook xmlns:x="http://schemas.openxmlformats.org/spreadsheetml/2006/main">
  <x:sheets>
    <x:sheet xmlns:r="http://schemas.openxmlformats.org/officeDocument/2006/relationships" name="00_사용안내" sheetId="1" r:id="R4fcde3d9f440417d"/>
    <x:sheet xmlns:r="http://schemas.openxmlformats.org/officeDocument/2006/relationships" name="01_기본입력" sheetId="2" r:id="Rf399cdc7a7f24661"/>
    <x:sheet xmlns:r="http://schemas.openxmlformats.org/officeDocument/2006/relationships" name="02_개발_양산" sheetId="3" r:id="R7a14e3c71b3d4e97"/>
    <x:sheet xmlns:r="http://schemas.openxmlformats.org/officeDocument/2006/relationships" name="03_수입원가" sheetId="4" r:id="Rcd6822ee6f1a4cc7"/>
    <x:sheet xmlns:r="http://schemas.openxmlformats.org/officeDocument/2006/relationships" name="04_판매비용" sheetId="5" r:id="Rd293a9691dd941a6"/>
    <x:sheet xmlns:r="http://schemas.openxmlformats.org/officeDocument/2006/relationships" name="05_손익분석" sheetId="6" r:id="R19ea38cec3a24198"/>
    <x:sheet xmlns:r="http://schemas.openxmlformats.org/officeDocument/2006/relationships" name="06_시나리오" sheetId="7" r:id="R3a6561fb695a4ee2"/>
    <x:sheet xmlns:r="http://schemas.openxmlformats.org/officeDocument/2006/relationships" name="07_법정비용체크" sheetId="8" r:id="R11b2ed3298de4661"/>
  </x:sheets>
</x:workbook>
</file>

<file path=xl/sharedStrings.xml><?xml version="1.0" encoding="utf-8"?>
<x:sst xmlns:x="http://schemas.openxmlformats.org/spreadsheetml/2006/main">
  <x:si>
    <x:t xml:space="preserve">수입·OEM 제품 원가분석 엑셀 도구</x:t>
  </x:si>
  <x:si>
    <x:t xml:space="preserve">이 파일의 목적</x:t>
  </x:si>
  <x:si>
    <x:t xml:space="preserve">이 분석기는 해외 수입·OEM 제품의 개발비, 금형비, 수입원가, 판매비용, 반품·불량·A/S, 법정비용, 환율·판매량 시나리오를 한 번에 검토하기 위한 관리용 도구입니다.
노란색 셀은 사용자가 입력하거나 확인해야 하는 값이며, 파란 글씨는 하드코딩 입력값입니다. 검은 글씨는 계산식, 초록 글씨는 다른 시트에서 연결된 값입니다.
법률·세금·인증·환경 관련 적용 여부는 제품 사양과 사업규모에 따라 달라질 수 있으므로, 엑셀의 체크리스트를 최종 판단 근거로 사용하지 말고 공식기관·관세사·세무사·시험기관 등에 확인하십시오.</x:t>
  </x:si>
  <x:si>
    <x:t xml:space="preserve">사용 순서</x:t>
  </x:si>
  <x:si>
    <x:t xml:space="preserve">순서</x:t>
  </x:si>
  <x:si>
    <x:t xml:space="preserve">시트</x:t>
  </x:si>
  <x:si>
    <x:t xml:space="preserve">작업</x:t>
  </x:si>
  <x:si>
    <x:t xml:space="preserve">1</x:t>
  </x:si>
  <x:si>
    <x:t xml:space="preserve">01_기본입력</x:t>
  </x:si>
  <x:si>
    <x:t xml:space="preserve">제품가격·환율·수량·판매가격 등 기본 가정을 입력합니다.</x:t>
  </x:si>
  <x:si>
    <x:t xml:space="preserve">2</x:t>
  </x:si>
  <x:si>
    <x:t xml:space="preserve">02_개발_양산</x:t>
  </x:si>
  <x:si>
    <x:t xml:space="preserve">샘플·개발·경쟁제품 발송·금형·치공구·인증 등 본 발주 전 비용을 입력합니다.</x:t>
  </x:si>
  <x:si>
    <x:t xml:space="preserve">3</x:t>
  </x:si>
  <x:si>
    <x:t xml:space="preserve">03_수입원가</x:t>
  </x:si>
  <x:si>
    <x:t xml:space="preserve">국제운송·보험·관세·통관·국내운송 등 국내 입고까지 비용을 입력합니다.</x:t>
  </x:si>
  <x:si>
    <x:t xml:space="preserve">4</x:t>
  </x:si>
  <x:si>
    <x:t xml:space="preserve">04_판매비용</x:t>
  </x:si>
  <x:si>
    <x:t xml:space="preserve">플랫폼·광고·배송·반품·불량·A/S·환경 관련 비용을 입력합니다.</x:t>
  </x:si>
  <x:si>
    <x:t xml:space="preserve">5</x:t>
  </x:si>
  <x:si>
    <x:t xml:space="preserve">05_손익분석</x:t>
  </x:si>
  <x:si>
    <x:t xml:space="preserve">개당 총원가, 공헌이익, 경제적 이익, 손익분기점, 초기자금소요를 확인합니다.</x:t>
  </x:si>
  <x:si>
    <x:t xml:space="preserve">6</x:t>
  </x:si>
  <x:si>
    <x:t xml:space="preserve">06_시나리오</x:t>
  </x:si>
  <x:si>
    <x:t xml:space="preserve">환율·판매량·광고비·반품률이 바뀔 때 손익 변화를 비교합니다.</x:t>
  </x:si>
  <x:si>
    <x:t xml:space="preserve">7</x:t>
  </x:si>
  <x:si>
    <x:t xml:space="preserve">07_법정비용체크</x:t>
  </x:si>
  <x:si>
    <x:t xml:space="preserve">KC·전파 적합성평가·EPR·환경성보장제·폐기물부담금 등 적용 여부를 확인합니다.</x:t>
  </x:si>
  <x:si>
    <x:t xml:space="preserve">핵심 원칙</x:t>
  </x:si>
  <x:si>
    <x:t xml:space="preserve">① 원가는 본 발주일부터가 아니라 제품 검토·샘플·개발 단계부터 발생합니다.
② 금형비는 금형의 이론적 생산가능 수량뿐 아니라 실제 예상 판매량 기준으로도 배부해 보십시오.
③ 수입부가가치세는 손익상 원가와 현금흐름을 구분하여 보십시오.
④ AI는 누락비용 탐색·시나리오 해석에 활용하고, 엑셀은 확정된 숫자와 계산식을 반복 관리하는 용도로 쓰는 것이 좋습니다.</x:t>
  </x:si>
  <x:si>
    <x:t xml:space="preserve">01. 기본 입력값</x:t>
  </x:si>
  <x:si>
    <x:t xml:space="preserve">항목</x:t>
  </x:si>
  <x:si>
    <x:t xml:space="preserve">입력값</x:t>
  </x:si>
  <x:si>
    <x:t xml:space="preserve">단위</x:t>
  </x:si>
  <x:si>
    <x:t xml:space="preserve">설명</x:t>
  </x:si>
  <x:si>
    <x:t xml:space="preserve">제품명</x:t>
  </x:si>
  <x:si>
    <x:t xml:space="preserve">예시 제품</x:t>
  </x:si>
  <x:si>
    <x:t xml:space="preserve">사용자가 분석할 제품명</x:t>
  </x:si>
  <x:si>
    <x:t xml:space="preserve">공급업체</x:t>
  </x:si>
  <x:si>
    <x:t xml:space="preserve">예시 제조업체</x:t>
  </x:si>
  <x:si>
    <x:t xml:space="preserve">해외 제조업체명</x:t>
  </x:si>
  <x:si>
    <x:t xml:space="preserve">거래통화</x:t>
  </x:si>
  <x:si>
    <x:t xml:space="preserve">USD</x:t>
  </x:si>
  <x:si>
    <x:t xml:space="preserve">USD/CNY/EUR 등</x:t>
  </x:si>
  <x:si>
    <x:t xml:space="preserve">해외 공급단가</x:t>
  </x:si>
  <x:si>
    <x:t xml:space="preserve">외화/개</x:t>
  </x:si>
  <x:si>
    <x:t xml:space="preserve">견적서상 제품 단가</x:t>
  </x:si>
  <x:si>
    <x:t xml:space="preserve">기준 환율</x:t>
  </x:si>
  <x:si>
    <x:t xml:space="preserve">원/외화</x:t>
  </x:si>
  <x:si>
    <x:t xml:space="preserve">실제 적용 또는 보수적 환율</x:t>
  </x:si>
  <x:si>
    <x:t xml:space="preserve">초도 발주수량</x:t>
  </x:si>
  <x:si>
    <x:t xml:space="preserve">개</x:t>
  </x:si>
  <x:si>
    <x:t xml:space="preserve">첫 본발주 수량</x:t>
  </x:si>
  <x:si>
    <x:t xml:space="preserve">예상 누적판매량</x:t>
  </x:si>
  <x:si>
    <x:t xml:space="preserve">개발비·금형비 회수 기준</x:t>
  </x:si>
  <x:si>
    <x:t xml:space="preserve">보수적 누적판매량</x:t>
  </x:si>
  <x:si>
    <x:t xml:space="preserve">하방 시나리오</x:t>
  </x:si>
  <x:si>
    <x:t xml:space="preserve">판매가격(부가세 포함)</x:t>
  </x:si>
  <x:si>
    <x:t xml:space="preserve">원/개</x:t>
  </x:si>
  <x:si>
    <x:t xml:space="preserve">소비자 판매가격</x:t>
  </x:si>
  <x:si>
    <x:t xml:space="preserve">부가가치세율</x:t>
  </x:si>
  <x:si>
    <x:t xml:space="preserve">%</x:t>
  </x:si>
  <x:si>
    <x:t xml:space="preserve">일반적인 예시값. 실제 적용 확인</x:t>
  </x:si>
  <x:si>
    <x:t xml:space="preserve">관세율</x:t>
  </x:si>
  <x:si>
    <x:t xml:space="preserve">HS Code·FTA 적용 후 실제 세율 입력</x:t>
  </x:si>
  <x:si>
    <x:t xml:space="preserve">불리한 환율</x:t>
  </x:si>
  <x:si>
    <x:t xml:space="preserve">시나리오 분석용</x:t>
  </x:si>
  <x:si>
    <x:t xml:space="preserve">매우 불리한 환율</x:t>
  </x:si>
  <x:si>
    <x:t xml:space="preserve">입력 팁</x:t>
  </x:si>
  <x:si>
    <x:t xml:space="preserve">• 해외 공급단가는 Incoterms 조건과 함께 확인하십시오.
• 관세율은 임의 추정값 대신 실제 HS Code와 FTA 적용 여부를 확인해 입력하십시오.
• 예상 누적판매량은 낙관적으로 잡지 말고, 보수적 판매량과 함께 비교하십시오.
• 판매가격은 부가세 포함 소비자가 기준으로 입력하며 손익 시트에서 공급가액으로 자동 환산합니다.</x:t>
  </x:si>
  <x:si>
    <x:t xml:space="preserve">02. 개발·도입검토 및 양산준비 비용</x:t>
  </x:si>
  <x:si>
    <x:t xml:space="preserve">구분</x:t>
  </x:si>
  <x:si>
    <x:t xml:space="preserve">비용항목</x:t>
  </x:si>
  <x:si>
    <x:t xml:space="preserve">총비용(원)</x:t>
  </x:si>
  <x:si>
    <x:t xml:space="preserve">배부수량(개)</x:t>
  </x:si>
  <x:si>
    <x:t xml:space="preserve">개당 배부액(원)</x:t>
  </x:si>
  <x:si>
    <x:t xml:space="preserve">비고</x:t>
  </x:si>
  <x:si>
    <x:t xml:space="preserve">개발·검토</x:t>
  </x:si>
  <x:si>
    <x:t xml:space="preserve">초기 샘플 구매비</x:t>
  </x:si>
  <x:si>
    <x:t xml:space="preserve">여러 업체 샘플 합계</x:t>
  </x:si>
  <x:si>
    <x:t xml:space="preserve">샘플 국제운송비(해외→한국)</x:t>
  </x:si>
  <x:si>
    <x:t xml:space="preserve">DHL/FedEx/UPS 등</x:t>
  </x:si>
  <x:si>
    <x:t xml:space="preserve">국내 경쟁제품 구매비</x:t>
  </x:si>
  <x:si>
    <x:t xml:space="preserve">비교평가용</x:t>
  </x:si>
  <x:si>
    <x:t xml:space="preserve">경쟁제품 해외 발송비(한국→공장)</x:t>
  </x:si>
  <x:si>
    <x:t xml:space="preserve">국제특송</x:t>
  </x:si>
  <x:si>
    <x:t xml:space="preserve">수정 샘플 제작비</x:t>
  </x:si>
  <x:si>
    <x:t xml:space="preserve">1·2차 수정 포함</x:t>
  </x:si>
  <x:si>
    <x:t xml:space="preserve">수정 샘플 반복 국제운송비</x:t>
  </x:si>
  <x:si>
    <x:t xml:space="preserve">반복 수령 비용</x:t>
  </x:si>
  <x:si>
    <x:t xml:space="preserve">시험·성능 비교평가비</x:t>
  </x:si>
  <x:si>
    <x:t xml:space="preserve">사내/외부기관</x:t>
  </x:si>
  <x:si>
    <x:t xml:space="preserve">디자인 개발비</x:t>
  </x:si>
  <x:si>
    <x:t xml:space="preserve">제품·그래픽</x:t>
  </x:si>
  <x:si>
    <x:t xml:space="preserve">해외 공장 방문·출장비</x:t>
  </x:si>
  <x:si>
    <x:t xml:space="preserve">필요 시</x:t>
  </x:si>
  <x:si>
    <x:t xml:space="preserve">미채택 업체에 사용한 비용</x:t>
  </x:si>
  <x:si>
    <x:t xml:space="preserve">샘플·운송 등</x:t>
  </x:si>
  <x:si>
    <x:t xml:space="preserve">양산준비</x:t>
  </x:si>
  <x:si>
    <x:t xml:space="preserve">치공구·설비 개발비</x:t>
  </x:si>
  <x:si>
    <x:t xml:space="preserve">금형 외 양산설비</x:t>
  </x:si>
  <x:si>
    <x:t xml:space="preserve">패키지 개발비</x:t>
  </x:si>
  <x:si>
    <x:t xml:space="preserve">컬러박스·설명서</x:t>
  </x:si>
  <x:si>
    <x:t xml:space="preserve">초기 인증·시험비</x:t>
  </x:si>
  <x:si>
    <x:t xml:space="preserve">KC/전파 등 해당 시</x:t>
  </x:si>
  <x:si>
    <x:t xml:space="preserve">기타 초기 비용</x:t>
  </x:si>
  <x:si>
    <x:t xml:space="preserve">기타</x:t>
  </x:si>
  <x:si>
    <x:t xml:space="preserve">합계</x:t>
  </x:si>
  <x:si>
    <x:t xml:space="preserve">개발·양산준비비(금형 제외)</x:t>
  </x:si>
  <x:si>
    <x:t xml:space="preserve">금형비 배부 분석</x:t>
  </x:si>
  <x:si>
    <x:t xml:space="preserve">입력/계산값</x:t>
  </x:si>
  <x:si>
    <x:t xml:space="preserve">금형 총 제작비</x:t>
  </x:si>
  <x:si>
    <x:t xml:space="preserve">원</x:t>
  </x:si>
  <x:si>
    <x:t xml:space="preserve">수입사가 부담한 금형비</x:t>
  </x:si>
  <x:si>
    <x:t xml:space="preserve">금형 예상 총 생산가능 수량</x:t>
  </x:si>
  <x:si>
    <x:t xml:space="preserve">공장 제시 shot/cavity 등을 바탕으로 확인</x:t>
  </x:si>
  <x:si>
    <x:t xml:space="preserve">사업계획상 누적 생산·판매량</x:t>
  </x:si>
  <x:si>
    <x:t xml:space="preserve">기본입력 예상 누적판매량 연결</x:t>
  </x:si>
  <x:si>
    <x:t xml:space="preserve">보수적 누적 판매량</x:t>
  </x:si>
  <x:si>
    <x:t xml:space="preserve">기본입력 보수적 판매량 연결</x:t>
  </x:si>
  <x:si>
    <x:t xml:space="preserve">금형수명 기준 개당 금형비</x:t>
  </x:si>
  <x:si>
    <x:t xml:space="preserve">이론적 생산가능 수량 기준</x:t>
  </x:si>
  <x:si>
    <x:t xml:space="preserve">사업계획 기준 개당 금형비</x:t>
  </x:si>
  <x:si>
    <x:t xml:space="preserve">예상 누적판매량 기준</x:t>
  </x:si>
  <x:si>
    <x:t xml:space="preserve">보수적 기준 개당 금형비</x:t>
  </x:si>
  <x:si>
    <x:t xml:space="preserve">보수적 판매량 기준</x:t>
  </x:si>
  <x:si>
    <x:t xml:space="preserve">예상 금형 유지·보수비</x:t>
  </x:si>
  <x:si>
    <x:t xml:space="preserve">수입사 부담 예상액</x:t>
  </x:si>
  <x:si>
    <x:t xml:space="preserve">보관·이전·회수 관련 예상비</x:t>
  </x:si>
  <x:si>
    <x:t xml:space="preserve">필요 시 보수적으로 반영</x:t>
  </x:si>
  <x:si>
    <x:t xml:space="preserve">금형은 계약상 수입사 소유로 정해져 있더라도 중국 공장에 보관된 경우 실제 회수·이전이 쉽지 않을 수 있습니다.
따라서 원가분석에서는 금형을 단순히 잔존가치가 있는 자산으로만 보지 말고, 금형의 생산가능 수량과 실제 예상 판매량을 모두 기준으로 제품당 부담액을 비교하십시오.</x:t>
  </x:si>
  <x:si>
    <x:t xml:space="preserve">03. 수입·국내입고 원가</x:t>
  </x:si>
  <x:si>
    <x:t xml:space="preserve">개당비용(원)</x:t>
  </x:si>
  <x:si>
    <x:t xml:space="preserve">입력/자동</x:t>
  </x:si>
  <x:si>
    <x:t xml:space="preserve">주의</x:t>
  </x:si>
  <x:si>
    <x:t xml:space="preserve">제품 매입대금</x:t>
  </x:si>
  <x:si>
    <x:t xml:space="preserve">자동</x:t>
  </x:si>
  <x:si>
    <x:t xml:space="preserve">공급단가×환율×발주수량</x:t>
  </x:si>
  <x:si>
    <x:t xml:space="preserve">Incoterms 조건 확인</x:t>
  </x:si>
  <x:si>
    <x:t xml:space="preserve">해외 현지운송·수출부대비</x:t>
  </x:si>
  <x:si>
    <x:t xml:space="preserve">입력</x:t>
  </x:si>
  <x:si>
    <x:t xml:space="preserve">FOB 전 단계 등 해당 시</x:t>
  </x:si>
  <x:si>
    <x:t xml:space="preserve">조건별 부담 주체 다름</x:t>
  </x:si>
  <x:si>
    <x:t xml:space="preserve">국제운송비</x:t>
  </x:si>
  <x:si>
    <x:t xml:space="preserve">해상·항공·특송</x:t>
  </x:si>
  <x:si>
    <x:t xml:space="preserve">실제 견적 입력</x:t>
  </x:si>
  <x:si>
    <x:t xml:space="preserve">운송보험료</x:t>
  </x:si>
  <x:si>
    <x:t xml:space="preserve">해당 시</x:t>
  </x:si>
  <x:si>
    <x:t xml:space="preserve">보험조건 확인</x:t>
  </x:si>
  <x:si>
    <x:t xml:space="preserve">추정 관세 과세가격</x:t>
  </x:si>
  <x:si>
    <x:t xml:space="preserve">단순 분석용 추정값</x:t>
  </x:si>
  <x:si>
    <x:t xml:space="preserve">실제 과세가격은 관세평가 확인</x:t>
  </x:si>
  <x:si>
    <x:t xml:space="preserve">추정 관세</x:t>
  </x:si>
  <x:si>
    <x:t xml:space="preserve">과세가격×입력 관세율</x:t>
  </x:si>
  <x:si>
    <x:t xml:space="preserve">HS Code·FTA 확인</x:t>
  </x:si>
  <x:si>
    <x:t xml:space="preserve">기타 수입세금(관세 외)</x:t>
  </x:si>
  <x:si>
    <x:t xml:space="preserve">개별소비세 등 해당 시</x:t>
  </x:si>
  <x:si>
    <x:t xml:space="preserve">품목별 확인</x:t>
  </x:si>
  <x:si>
    <x:t xml:space="preserve">관세사·수입통관 수수료</x:t>
  </x:si>
  <x:si>
    <x:t xml:space="preserve">관세사/신고 관련</x:t>
  </x:si>
  <x:si>
    <x:t xml:space="preserve">항만·보세·검사·서류비</x:t>
  </x:si>
  <x:si>
    <x:t xml:space="preserve">발생 시</x:t>
  </x:si>
  <x:si>
    <x:t xml:space="preserve">체화료 등 별도 가능</x:t>
  </x:si>
  <x:si>
    <x:t xml:space="preserve">국내운송비</x:t>
  </x:si>
  <x:si>
    <x:t xml:space="preserve">항만/공항→창고</x:t>
  </x:si>
  <x:si>
    <x:t xml:space="preserve">창고 입고·하역비</x:t>
  </x:si>
  <x:si>
    <x:t xml:space="preserve">입고작업</x:t>
  </x:si>
  <x:si>
    <x:t xml:space="preserve">기타 입고비</x:t>
  </x:si>
  <x:si>
    <x:t xml:space="preserve">국내 입고원가 합계</x:t>
  </x:si>
  <x:si>
    <x:t xml:space="preserve">수입 부가가치세 및 현금흐름</x:t>
  </x:si>
  <x:si>
    <x:t xml:space="preserve">금액(원)</x:t>
  </x:si>
  <x:si>
    <x:t xml:space="preserve">손익 원가 포함?</x:t>
  </x:si>
  <x:si>
    <x:t xml:space="preserve">추정 수입 부가가치세</x:t>
  </x:si>
  <x:si>
    <x:t xml:space="preserve">일반 과세사업자의 공제가능 매입세액이면 통상 손익 원가와 구분</x:t>
  </x:si>
  <x:si>
    <x:t xml:space="preserve">통관 시 자금은 필요하므로 초기자금소요에는 별도 반영</x:t>
  </x:si>
  <x:si>
    <x:t xml:space="preserve">주의: 이 시트의 관세·수입부가가치세 계산은 사업성 검토용 단순 모델입니다. 실제 과세가격, HS Code, FTA, 개별세금, 매입세액 공제 여부는 품목과 거래조건에 따라 달라질 수 있으므로 관세사·세무전문가 및 공식 자료로 확인하십시오.</x:t>
  </x:si>
  <x:si>
    <x:t xml:space="preserve">04. 판매·판매후 변동비</x:t>
  </x:si>
  <x:si>
    <x:t xml:space="preserve">플랫폼 판매수수료율</x:t>
  </x:si>
  <x:si>
    <x:t xml:space="preserve">판매채널 수수료</x:t>
  </x:si>
  <x:si>
    <x:t xml:space="preserve">실제 채널 요율 입력</x:t>
  </x:si>
  <x:si>
    <x:t xml:space="preserve">결제·기타 수수료율</x:t>
  </x:si>
  <x:si>
    <x:t xml:space="preserve">PG 등 해당 시</x:t>
  </x:si>
  <x:si>
    <x:t xml:space="preserve">광고비율</x:t>
  </x:si>
  <x:si>
    <x:t xml:space="preserve">매출 대비 광고비</x:t>
  </x:si>
  <x:si>
    <x:t xml:space="preserve">또는 CAC 방식 별도 검토</x:t>
  </x:si>
  <x:si>
    <x:t xml:space="preserve">판매자 부담 배송비</x:t>
  </x:si>
  <x:si>
    <x:t xml:space="preserve">원/건</x:t>
  </x:si>
  <x:si>
    <x:t xml:space="preserve">무료배송 포함</x:t>
  </x:si>
  <x:si>
    <x:t xml:space="preserve">포장·출고작업비</x:t>
  </x:si>
  <x:si>
    <x:t xml:space="preserve">포장재·작업비</x:t>
  </x:si>
  <x:si>
    <x:t xml:space="preserve">3PL·풀필먼트 비용</x:t>
  </x:si>
  <x:si>
    <x:t xml:space="preserve">예상 반품률</x:t>
  </x:si>
  <x:si>
    <x:t xml:space="preserve">반품 발생확률</x:t>
  </x:si>
  <x:si>
    <x:t xml:space="preserve">평균 반품 1건 비용</x:t>
  </x:si>
  <x:si>
    <x:t xml:space="preserve">회수·재포장·감가 등</x:t>
  </x:si>
  <x:si>
    <x:t xml:space="preserve">예상 불량률</x:t>
  </x:si>
  <x:si>
    <x:t xml:space="preserve">초기불량·파손 등</x:t>
  </x:si>
  <x:si>
    <x:t xml:space="preserve">평균 불량 1건 비용</x:t>
  </x:si>
  <x:si>
    <x:t xml:space="preserve">교환품·왕복배송 등</x:t>
  </x:si>
  <x:si>
    <x:t xml:space="preserve">예상 A/S 발생률</x:t>
  </x:si>
  <x:si>
    <x:t xml:space="preserve">판매 후 서비스</x:t>
  </x:si>
  <x:si>
    <x:t xml:space="preserve">평균 A/S 1건 비용</x:t>
  </x:si>
  <x:si>
    <x:t xml:space="preserve">부품·배송·위탁 등</x:t>
  </x:si>
  <x:si>
    <x:t xml:space="preserve">환경 관련 정상 이행비용</x:t>
  </x:si>
  <x:si>
    <x:t xml:space="preserve">EPR/환경성보장제 등 해당 시</x:t>
  </x:si>
  <x:si>
    <x:t xml:space="preserve">적용 여부 공식 확인</x:t>
  </x:si>
  <x:si>
    <x:t xml:space="preserve">기타 개당 변동비</x:t>
  </x:si>
  <x:si>
    <x:t xml:space="preserve">판매·판매후 변동비 합계</x:t>
  </x:si>
  <x:si>
    <x:t xml:space="preserve">주의할 점</x:t>
  </x:si>
  <x:si>
    <x:t xml:space="preserve">플랫폼 수수료·광고비·물류비는 판매채널과 시점에 따라 바뀔 수 있습니다. 실제 정산자료 또는 현재 요율을 입력하십시오.
환경 관련 비용은 모든 제품에 일률적으로 발생하는 비용이 아닙니다. 07_법정비용체크 시트에서 적용 가능성을 확인한 뒤 실제 의무·분담액을 공식기관 또는 관련 공제조합에 확인해 입력하십시오.</x:t>
  </x:si>
  <x:si>
    <x:t xml:space="preserve">05. 제품 수익성 및 손익분기점 분석</x:t>
  </x:si>
  <x:si>
    <x:t xml:space="preserve">핵심지표</x:t>
  </x:si>
  <x:si>
    <x:t xml:space="preserve">값</x:t>
  </x:si>
  <x:si>
    <x:t xml:space="preserve">해석</x:t>
  </x:si>
  <x:si>
    <x:t xml:space="preserve">초기투자·BEP</x:t>
  </x:si>
  <x:si>
    <x:t xml:space="preserve">본 발주 전 고정성 비용</x:t>
  </x:si>
  <x:si>
    <x:t xml:space="preserve">판매가격(공급가액)</x:t>
  </x:si>
  <x:si>
    <x:t xml:space="preserve">손익분석 기준 매출액</x:t>
  </x:si>
  <x:si>
    <x:t xml:space="preserve">금형비</x:t>
  </x:si>
  <x:si>
    <x:t xml:space="preserve">금형 제작비</x:t>
  </x:si>
  <x:si>
    <x:t xml:space="preserve">국내 입고원가</x:t>
  </x:si>
  <x:si>
    <x:t xml:space="preserve">창고 입고까지</x:t>
  </x:si>
  <x:si>
    <x:t xml:space="preserve">금형 유지·회수 예상비</x:t>
  </x:si>
  <x:si>
    <x:t xml:space="preserve">예상 추가 비용</x:t>
  </x:si>
  <x:si>
    <x:t xml:space="preserve">판매·판매후 변동비</x:t>
  </x:si>
  <x:si>
    <x:t xml:space="preserve">수수료·광고·배송·반품·불량·A/S</x:t>
  </x:si>
  <x:si>
    <x:t xml:space="preserve">초기 고정투자비 합계</x:t>
  </x:si>
  <x:si>
    <x:t xml:space="preserve">BEP 계산용</x:t>
  </x:si>
  <x:si>
    <x:t xml:space="preserve">개당 공헌이익</x:t>
  </x:si>
  <x:si>
    <x:t xml:space="preserve">초기 고정투자비 회수 전</x:t>
  </x:si>
  <x:si>
    <x:t xml:space="preserve">손익분기 판매수량</x:t>
  </x:si>
  <x:si>
    <x:t xml:space="preserve">공헌이익 기준</x:t>
  </x:si>
  <x:si>
    <x:t xml:space="preserve">공헌이익률</x:t>
  </x:si>
  <x:si>
    <x:t xml:space="preserve">공급가액 대비</x:t>
  </x:si>
  <x:si>
    <x:t xml:space="preserve">기본 시나리오</x:t>
  </x:si>
  <x:si>
    <x:t xml:space="preserve">개발·양산준비비 배부액</x:t>
  </x:si>
  <x:si>
    <x:t xml:space="preserve">금형 제외</x:t>
  </x:si>
  <x:si>
    <x:t xml:space="preserve">BEP 달성 가능성</x:t>
  </x:si>
  <x:si>
    <x:t xml:space="preserve">정량 참고용</x:t>
  </x:si>
  <x:si>
    <x:t xml:space="preserve">금형비 배부액(사업계획 기준)</x:t>
  </x:si>
  <x:si>
    <x:t xml:space="preserve">초도 제품 매입대금</x:t>
  </x:si>
  <x:si>
    <x:t xml:space="preserve">초기 자금소요</x:t>
  </x:si>
  <x:si>
    <x:t xml:space="preserve">금형 유지·회수 관련 개당비용</x:t>
  </x:si>
  <x:si>
    <x:t xml:space="preserve">초도 입고 관련비(제품대금 제외)</x:t>
  </x:si>
  <x:si>
    <x:t xml:space="preserve">관세·운송·통관 등</x:t>
  </x:si>
  <x:si>
    <x:t xml:space="preserve">경제적 총원가</x:t>
  </x:si>
  <x:si>
    <x:t xml:space="preserve">개발·금형까지 배부한 관리용 원가</x:t>
  </x:si>
  <x:si>
    <x:t xml:space="preserve">추정 수입부가가치세</x:t>
  </x:si>
  <x:si>
    <x:t xml:space="preserve">현금흐름용</x:t>
  </x:si>
  <x:si>
    <x:t xml:space="preserve">경제적 개당이익</x:t>
  </x:si>
  <x:si>
    <x:t xml:space="preserve">초기투자비까지 배부 후</x:t>
  </x:si>
  <x:si>
    <x:t xml:space="preserve">초기 필요자금(단순 추정)</x:t>
  </x:si>
  <x:si>
    <x:t xml:space="preserve">고정투자+초도입고+수입VAT</x:t>
  </x:si>
  <x:si>
    <x:t xml:space="preserve">경제적 이익률</x:t>
  </x:si>
  <x:si>
    <x:t xml:space="preserve">예상 누적판매량 기준 사업성</x:t>
  </x:si>
  <x:si>
    <x:t xml:space="preserve">예상 누적 매출(공급가액)</x:t>
  </x:si>
  <x:si>
    <x:t xml:space="preserve">예상 누적 공헌이익</x:t>
  </x:si>
  <x:si>
    <x:t xml:space="preserve">초기 고정투자비</x:t>
  </x:si>
  <x:si>
    <x:t xml:space="preserve">예상 누적 사업이익(단순)</x:t>
  </x:si>
  <x:si>
    <x:t xml:space="preserve">해석 주의: 이 시트는 관리용 사업성 분석입니다. 회사 전체 인건비·사무실·공통관리비를 제품별로 배부하려면 별도의 고정비 배부 기준이 필요합니다. 또한 손익분기점은 입력한 판매가격·변동비가 유지된다는 가정에 기반합니다.</x:t>
  </x:si>
  <x:si>
    <x:t xml:space="preserve">06. 환율·판매량·광고비·반품률 시나리오</x:t>
  </x:si>
  <x:si>
    <x:t xml:space="preserve">변수</x:t>
  </x:si>
  <x:si>
    <x:t xml:space="preserve">기준</x:t>
  </x:si>
  <x:si>
    <x:t xml:space="preserve">불리</x:t>
  </x:si>
  <x:si>
    <x:t xml:space="preserve">매우 불리</x:t>
  </x:si>
  <x:si>
    <x:t xml:space="preserve">환율(원/외화)</x:t>
  </x:si>
  <x:si>
    <x:t xml:space="preserve">환율 상승 시 제품 매입원가 증가</x:t>
  </x:si>
  <x:si>
    <x:t xml:space="preserve">누적 판매량(개)</x:t>
  </x:si>
  <x:si>
    <x:t xml:space="preserve">판매량 하락</x:t>
  </x:si>
  <x:si>
    <x:t xml:space="preserve">매출 대비 광고비 증가</x:t>
  </x:si>
  <x:si>
    <x:t xml:space="preserve">반품률</x:t>
  </x:si>
  <x:si>
    <x:t xml:space="preserve">반품률 상승</x:t>
  </x:si>
  <x:si>
    <x:t xml:space="preserve">결과지표</x:t>
  </x:si>
  <x:si>
    <x:t xml:space="preserve">제품 매입원가/개</x:t>
  </x:si>
  <x:si>
    <x:t xml:space="preserve">국내 입고원가/개</x:t>
  </x:si>
  <x:si>
    <x:t xml:space="preserve">판매변동비/개</x:t>
  </x:si>
  <x:si>
    <x:t xml:space="preserve">공헌이익/개</x:t>
  </x:si>
  <x:si>
    <x:t xml:space="preserve">예상 누적 사업이익</x:t>
  </x:si>
  <x:si>
    <x:t xml:space="preserve">BEP 판매수량</x:t>
  </x:si>
  <x:si>
    <x:t xml:space="preserve">시나리오</x:t>
  </x:si>
  <x:si>
    <x:t xml:space="preserve">시나리오 해석</x:t>
  </x:si>
  <x:si>
    <x:t xml:space="preserve">시나리오는 예측이 아니라 스트레스 테스트입니다. 환율·판매량·광고비·반품률을 동시에 불리하게 바꾸었을 때도 사업이 버틸 수 있는지 확인하십시오.
필요하면 B5:D8의 값을 직접 수정해 실제 거래조건에 맞는 시나리오를 추가 분석할 수 있습니다.</x:t>
  </x:si>
  <x:si>
    <x:t xml:space="preserve">누적 판매량</x:t>
  </x:si>
  <x:si>
    <x:t xml:space="preserve">07. 인증·환경·법정비용 체크리스트</x:t>
  </x:si>
  <x:si>
    <x:t xml:space="preserve">정확한 제도/비용명</x:t>
  </x:si>
  <x:si>
    <x:t xml:space="preserve">적용 여부</x:t>
  </x:si>
  <x:si>
    <x:t xml:space="preserve">예상비용(원)</x:t>
  </x:si>
  <x:si>
    <x:t xml:space="preserve">원가 반영 방식</x:t>
  </x:si>
  <x:si>
    <x:t xml:space="preserve">주요 근거/확인 포인트</x:t>
  </x:si>
  <x:si>
    <x:t xml:space="preserve">공식 확인처</x:t>
  </x:si>
  <x:si>
    <x:t xml:space="preserve">URL</x:t>
  </x:si>
  <x:si>
    <x:t xml:space="preserve">제품안전</x:t>
  </x:si>
  <x:si>
    <x:t xml:space="preserve">전기용품 및 생활용품 안전관리법상 안전인증·안전확인·공급자적합성확인 등</x:t>
  </x:si>
  <x:si>
    <x:t xml:space="preserve">확인 필요</x:t>
  </x:si>
  <x:si>
    <x:t xml:space="preserve">초기비용 또는 예상판매량 배부</x:t>
  </x:si>
  <x:si>
    <x:t xml:space="preserve">제품 품목·사양별 대상 확인</x:t>
  </x:si>
  <x:si>
    <x:t xml:space="preserve">Safety Korea</x:t>
  </x:si>
  <x:si>
    <x:t xml:space="preserve">https://www.safetykorea.kr/</x:t>
  </x:si>
  <x:si>
    <x:t xml:space="preserve">전파</x:t>
  </x:si>
  <x:si>
    <x:t xml:space="preserve">전파법상 방송통신기자재 적합성평가</x:t>
  </x:si>
  <x:si>
    <x:t xml:space="preserve">무선·전자파 관련 기자재 여부 확인</x:t>
  </x:si>
  <x:si>
    <x:t xml:space="preserve">국립전파연구원</x:t>
  </x:si>
  <x:si>
    <x:t xml:space="preserve">https://www.rra.go.kr/</x:t>
  </x:si>
  <x:si>
    <x:t xml:space="preserve">환경</x:t>
  </x:si>
  <x:si>
    <x:t xml:space="preserve">생산자책임재활용제도(EPR) 재활용의무 이행 관련 분담금</x:t>
  </x:si>
  <x:si>
    <x:t xml:space="preserve">개당 또는 연간 비용 배부</x:t>
  </x:si>
  <x:si>
    <x:t xml:space="preserve">대상 제품·포장재 및 면제기준 확인</x:t>
  </x:si>
  <x:si>
    <x:t xml:space="preserve">한국환경공단 EPR</x:t>
  </x:si>
  <x:si>
    <x:t xml:space="preserve">https://www.iepr.or.kr/</x:t>
  </x:si>
  <x:si>
    <x:t xml:space="preserve">전기·전자제품 환경성보장제(EcoAS) 재활용의무 이행 관련 비용</x:t>
  </x:si>
  <x:si>
    <x:t xml:space="preserve">전기·전자제품 대상 및 의무 확인</x:t>
  </x:si>
  <x:si>
    <x:t xml:space="preserve">한국환경공단</x:t>
  </x:si>
  <x:si>
    <x:t xml:space="preserve">https://www.keco.or.kr/</x:t>
  </x:si>
  <x:si>
    <x:t xml:space="preserve">폐기물부담금</x:t>
  </x:si>
  <x:si>
    <x:t xml:space="preserve">해당 물량에 배부</x:t>
  </x:si>
  <x:si>
    <x:t xml:space="preserve">부과대상 제품·재료·용기 여부 확인</x:t>
  </x:si>
  <x:si>
    <x:t xml:space="preserve">세금</x:t>
  </x:si>
  <x:si>
    <x:t xml:space="preserve">관세</x:t>
  </x:si>
  <x:si>
    <x:t xml:space="preserve">수입원가</x:t>
  </x:si>
  <x:si>
    <x:t xml:space="preserve">HS Code·FTA·과세가격 확인</x:t>
  </x:si>
  <x:si>
    <x:t xml:space="preserve">관세청</x:t>
  </x:si>
  <x:si>
    <x:t xml:space="preserve">https://www.customs.go.kr/</x:t>
  </x:si>
  <x:si>
    <x:t xml:space="preserve">수입 부가가치세</x:t>
  </x:si>
  <x:si>
    <x:t xml:space="preserve">현금흐름과 손익 구분</x:t>
  </x:si>
  <x:si>
    <x:t xml:space="preserve">매입세액 공제 가능 여부 확인</x:t>
  </x:si>
  <x:si>
    <x:t xml:space="preserve">국세청/관세청</x:t>
  </x:si>
  <x:si>
    <x:t xml:space="preserve">https://www.nts.go.kr/</x:t>
  </x:si>
  <x:si>
    <x:t xml:space="preserve">표시</x:t>
  </x:si>
  <x:si>
    <x:t xml:space="preserve">한글 표시사항·사용설명서·인증표시 관련 제작비</x:t>
  </x:si>
  <x:si>
    <x:t xml:space="preserve">초기 또는 개당 비용</x:t>
  </x:si>
  <x:si>
    <x:t xml:space="preserve">품목별 표시기준 확인</x:t>
  </x:si>
  <x:si>
    <x:t xml:space="preserve">관련 소관기관</x:t>
  </x:si>
  <x:si>
    <x:t xml:space="preserve">지식재산</x:t>
  </x:si>
  <x:si>
    <x:t xml:space="preserve">상표·디자인·특허 출원·등록 및 검토비</x:t>
  </x:si>
  <x:si>
    <x:t xml:space="preserve">자체 브랜드·디자인 보호 필요성 검토</x:t>
  </x:si>
  <x:si>
    <x:t xml:space="preserve">특허청</x:t>
  </x:si>
  <x:si>
    <x:t xml:space="preserve">https://www.kipo.go.kr/</x:t>
  </x:si>
  <x:si>
    <x:t xml:space="preserve">이 시트 사용법</x:t>
  </x:si>
  <x:si>
    <x:t xml:space="preserve">1) 제품의 정확한 모델명·기능·재질·전원·무선기능·포장재를 기준으로 적용 가능성을 확인합니다.
2) AI에게 제도 후보를 찾게 할 수 있지만, 최종 적용 여부와 금액은 공식기관·시험기관·관세사·세무전문가 등에 확인합니다.
3) 실제 발생이 확인된 비용은 02_개발_양산 또는 04_판매비용 시트에 반영합니다.
4) '재활용분담금/환경분담금'처럼 통칭하지 말고 실제 제도명과 비용 성격을 구분해 기록하는 것이 좋습니다.</x:t>
  </x:si>
</x:sst>
</file>

<file path=xl/styles.xml><?xml version="1.0" encoding="utf-8"?>
<x:styleSheet xmlns:x="http://schemas.openxmlformats.org/spreadsheetml/2006/main">
  <x:numFmts count="5">
    <x:numFmt numFmtId="176" formatCode="0.0000"/>
    <x:numFmt numFmtId="177" formatCode="#,##0.00;[Red]\(#,##0.00\);\-"/>
    <x:numFmt numFmtId="178" formatCode="#,##0;[Red]\(#,##0\);\-"/>
    <x:numFmt numFmtId="179" formatCode="0.0%;[Red]\(0.0%\);\-"/>
    <x:numFmt numFmtId="200" formatCode="#,##0;[Red](#,##0);-"/>
  </x:numFmts>
  <x:fonts count="11">
    <x:font>
      <x:sz val="11"/>
      <x:name val="Carlito"/>
    </x:font>
    <x:font>
      <x:b/>
      <x:sz val="16"/>
      <x:color rgb="FFFFFFFF"/>
      <x:name val="Carlito"/>
    </x:font>
    <x:font>
      <x:b/>
      <x:sz val="11"/>
      <x:color rgb="FFFFFFFF"/>
      <x:name val="Carlito"/>
    </x:font>
    <x:font>
      <x:sz val="11"/>
      <x:color rgb="FF595959"/>
      <x:name val="Carlito"/>
    </x:font>
    <x:font>
      <x:b/>
      <x:sz val="11"/>
      <x:color rgb="FF000000"/>
      <x:name val="Carlito"/>
    </x:font>
    <x:font>
      <x:sz val="11"/>
      <x:color rgb="FF0000FF"/>
      <x:name val="Carlito"/>
    </x:font>
    <x:font>
      <x:sz val="11"/>
      <x:color rgb="FF008000"/>
      <x:name val="Carlito"/>
    </x:font>
    <x:font>
      <x:b/>
      <x:sz val="11"/>
      <x:name val="Carlito"/>
    </x:font>
    <x:font>
      <x:sz val="11"/>
      <x:color rgb="FF000000"/>
      <x:name val="Carlito"/>
    </x:font>
    <x:font>
      <x:sz val="11"/>
      <x:name val="Carlito"/>
    </x:font>
    <x:font>
      <x:sz val="8"/>
      <x:name val="나눔명조"/>
    </x:font>
  </x:fonts>
  <x:fills count="8">
    <x:fill>
      <x:patternFill patternType="none"/>
    </x:fill>
    <x:fill>
      <x:patternFill patternType="gray125"/>
    </x:fill>
    <x:fill>
      <x:patternFill patternType="solid">
        <x:fgColor rgb="FF17365D"/>
      </x:patternFill>
    </x:fill>
    <x:fill>
      <x:patternFill patternType="solid">
        <x:fgColor rgb="FF1F4E78"/>
      </x:patternFill>
    </x:fill>
    <x:fill>
      <x:patternFill patternType="solid">
        <x:fgColor rgb="FFF2F2F2"/>
      </x:patternFill>
    </x:fill>
    <x:fill>
      <x:patternFill patternType="solid">
        <x:fgColor rgb="FFD9EAF7"/>
      </x:patternFill>
    </x:fill>
    <x:fill>
      <x:patternFill patternType="solid">
        <x:fgColor rgb="FFFFF2CC"/>
      </x:patternFill>
    </x:fill>
    <x:fill>
      <x:patternFill patternType="solid">
        <x:fgColor rgb="FFE2F0D9"/>
      </x:patternFill>
    </x:fill>
  </x:fills>
  <x:borders count="1">
    <x:border/>
  </x:borders>
  <x:cellStyleXfs count="2">
    <x:xf numFmtId="0" fontId="0" fillId="0" borderId="0"/>
    <x:xf numFmtId="0" fontId="9" fillId="0" borderId="0"/>
  </x:cellStyleXfs>
  <x:cellXfs count="21">
    <x:xf numFmtId="0" fontId="0" fillId="0" borderId="0" xfId="0"/>
    <x:xf numFmtId="0" fontId="4" fillId="5" borderId="0" xfId="1" applyFont="1" applyFill="1" applyAlignment="1">
      <x:alignment horizontal="center" vertical="center" wrapText="1"/>
    </x:xf>
    <x:xf numFmtId="0" fontId="0" fillId="0" borderId="0" xfId="1" applyFont="1" applyAlignment="1">
      <x:alignment vertical="center" wrapText="1"/>
    </x:xf>
    <x:xf numFmtId="0" fontId="5" fillId="6" borderId="0" xfId="1" applyFont="1" applyFill="1" applyAlignment="1">
      <x:alignment vertical="center" wrapText="1"/>
    </x:xf>
    <x:xf numFmtId="176" fontId="5" fillId="6" borderId="0" xfId="1" applyNumberFormat="1" applyFont="1" applyFill="1" applyAlignment="1">
      <x:alignment vertical="center" wrapText="1"/>
    </x:xf>
    <x:xf numFmtId="177" fontId="5" fillId="6" borderId="0" xfId="1" applyNumberFormat="1" applyFont="1" applyFill="1" applyAlignment="1">
      <x:alignment vertical="center" wrapText="1"/>
    </x:xf>
    <x:xf numFmtId="178" fontId="5" fillId="6" borderId="0" xfId="1" applyNumberFormat="1" applyFont="1" applyFill="1" applyAlignment="1">
      <x:alignment vertical="center" wrapText="1"/>
    </x:xf>
    <x:xf numFmtId="179" fontId="5" fillId="6" borderId="0" xfId="1" applyNumberFormat="1" applyFont="1" applyFill="1" applyAlignment="1">
      <x:alignment vertical="center" wrapText="1"/>
    </x:xf>
    <x:xf numFmtId="178" fontId="6" fillId="0" borderId="0" xfId="1" applyNumberFormat="1" applyFont="1" applyAlignment="1">
      <x:alignment vertical="center" wrapText="1"/>
    </x:xf>
    <x:xf numFmtId="0" fontId="7" fillId="7" borderId="0" xfId="1" applyFont="1" applyFill="1" applyAlignment="1">
      <x:alignment vertical="center" wrapText="1"/>
    </x:xf>
    <x:xf numFmtId="178" fontId="7" fillId="7" borderId="0" xfId="1" applyNumberFormat="1" applyFont="1" applyFill="1" applyAlignment="1">
      <x:alignment vertical="center" wrapText="1"/>
    </x:xf>
    <x:xf numFmtId="178" fontId="8" fillId="0" borderId="0" xfId="1" applyNumberFormat="1" applyFont="1" applyAlignment="1">
      <x:alignment vertical="center" wrapText="1"/>
    </x:xf>
    <x:xf numFmtId="178" fontId="0" fillId="0" borderId="0" xfId="1" applyNumberFormat="1" applyFont="1" applyAlignment="1">
      <x:alignment vertical="center" wrapText="1"/>
    </x:xf>
    <x:xf numFmtId="179" fontId="8" fillId="0" borderId="0" xfId="1" applyNumberFormat="1" applyFont="1" applyAlignment="1">
      <x:alignment vertical="center" wrapText="1"/>
    </x:xf>
    <x:xf numFmtId="0" fontId="8" fillId="0" borderId="0" xfId="1" applyFont="1" applyAlignment="1">
      <x:alignment vertical="center" wrapText="1"/>
    </x:xf>
    <x:xf numFmtId="177" fontId="6" fillId="0" borderId="0" xfId="1" applyNumberFormat="1" applyFont="1" applyAlignment="1">
      <x:alignment vertical="center" wrapText="1"/>
    </x:xf>
    <x:xf numFmtId="179" fontId="6" fillId="0" borderId="0" xfId="1" applyNumberFormat="1" applyFont="1" applyAlignment="1">
      <x:alignment vertical="center" wrapText="1"/>
    </x:xf>
    <x:xf numFmtId="0" fontId="1" fillId="2" borderId="0" xfId="1" applyFont="1" applyFill="1" applyAlignment="1">
      <x:alignment horizontal="left" vertical="center" wrapText="1"/>
    </x:xf>
    <x:xf numFmtId="0" fontId="2" fillId="3" borderId="0" xfId="1" applyFont="1" applyFill="1" applyAlignment="1">
      <x:alignment horizontal="left" vertical="center" wrapText="1"/>
    </x:xf>
    <x:xf numFmtId="0" fontId="3" fillId="4" borderId="0" xfId="1" applyFont="1" applyFill="1" applyAlignment="1">
      <x:alignment vertical="center" wrapText="1"/>
    </x:xf>
    <x:xf numFmtId="200" fontId="0" fillId="0" borderId="0" xfId="0" applyNumberFormat="1" applyFont="1" applyFill="1" applyBorder="1" applyAlignment="1">
      <x:alignment vertical="center" wrapText="1"/>
    </x:xf>
  </x:cellXfs>
  <x:cellStyles count="2">
    <x:cellStyle name="표준" xfId="0"/>
    <x:cellStyle name="Normal" xfId="1"/>
  </x:cellStyles>
  <x:dxfs count="4">
    <x:dxf>
      <x:fill>
        <x:patternFill>
          <x:bgColor rgb="FFD9EAD3"/>
        </x:patternFill>
      </x:fill>
    </x:dxf>
    <x:dxf>
      <x:font>
        <x:color rgb="FF9C0006"/>
      </x:font>
      <x:fill>
        <x:patternFill>
          <x:bgColor rgb="FFF4CCCC"/>
        </x:patternFill>
      </x:fill>
    </x:dxf>
    <x:dxf>
      <x:fill>
        <x:patternFill>
          <x:bgColor rgb="FFD9EAD3"/>
        </x:patternFill>
      </x:fill>
    </x:dxf>
    <x:dxf>
      <x:font>
        <x:color rgb="FF9C0006"/>
      </x:font>
      <x:fill>
        <x:patternFill>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0372c0233744078" /><Relationship Type="http://schemas.openxmlformats.org/officeDocument/2006/relationships/theme" Target="/xl/theme/theme1.xml" Id="R7a56b0c91757491c" /><Relationship Type="http://schemas.openxmlformats.org/officeDocument/2006/relationships/sharedStrings" Target="/xl/sharedStrings.xml" Id="R4e682754aa0d4326" /><Relationship Type="http://schemas.openxmlformats.org/officeDocument/2006/relationships/worksheet" Target="/xl/worksheets/sheet1.xml" Id="R4fcde3d9f440417d" /><Relationship Type="http://schemas.openxmlformats.org/officeDocument/2006/relationships/worksheet" Target="/xl/worksheets/sheet2.xml" Id="Rf399cdc7a7f24661" /><Relationship Type="http://schemas.openxmlformats.org/officeDocument/2006/relationships/worksheet" Target="/xl/worksheets/sheet3.xml" Id="R7a14e3c71b3d4e97" /><Relationship Type="http://schemas.openxmlformats.org/officeDocument/2006/relationships/worksheet" Target="/xl/worksheets/sheet4.xml" Id="Rcd6822ee6f1a4cc7" /><Relationship Type="http://schemas.openxmlformats.org/officeDocument/2006/relationships/worksheet" Target="/xl/worksheets/sheet5.xml" Id="Rd293a9691dd941a6" /><Relationship Type="http://schemas.openxmlformats.org/officeDocument/2006/relationships/worksheet" Target="/xl/worksheets/sheet6.xml" Id="R19ea38cec3a24198" /><Relationship Type="http://schemas.openxmlformats.org/officeDocument/2006/relationships/worksheet" Target="/xl/worksheets/sheet7.xml" Id="R3a6561fb695a4ee2" /><Relationship Type="http://schemas.openxmlformats.org/officeDocument/2006/relationships/worksheet" Target="/xl/worksheets/sheet8.xml" Id="R11b2ed3298de4661" /></Relationships>
</file>

<file path=xl/drawings/_rels/drawing1.xml.rels>&#65279;<?xml version="1.0" encoding="utf-8"?><Relationships xmlns="http://schemas.openxmlformats.org/package/2006/relationships"><Relationship Type="http://schemas.openxmlformats.org/officeDocument/2006/relationships/chart" Target="/xl/drawings/charts/chart1.xml" Id="R015f7c2ceb15412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시나리오별 예상 누적 사업이익 (원)</a:t>
            </a:r>
          </a:p>
        </c:rich>
      </c:tx>
      <c:overlay val="0"/>
    </c:title>
    <c:plotArea>
      <c:barChart>
        <c:barDir val="col"/>
        <c:varyColors val="0"/>
        <c:ser>
          <c:idx val="0"/>
          <c:order val="0"/>
          <c:tx>
            <c:v>예상 누적 사업이익</c:v>
          </c:tx>
          <c:invertIfNegative val="0"/>
          <c:cat>
            <c:strRef>
              <c:f>'06_시나리오'!$G$28:$G$30</c:f>
              <c:strCache>
                <c:ptCount val="3"/>
                <c:pt idx="0">
                  <c:v>기준</c:v>
                </c:pt>
                <c:pt idx="1">
                  <c:v>불리</c:v>
                </c:pt>
                <c:pt idx="2">
                  <c:v>매우 불리</c:v>
                </c:pt>
              </c:strCache>
            </c:strRef>
          </c:cat>
          <c:val>
            <c:numRef>
              <c:f>'06_시나리오'!$H$28:$H$30</c:f>
              <c:numCache>
                <c:formatCode>#,##0;[Red](#,##0);-</c:formatCode>
                <c:ptCount val="3"/>
                <c:pt idx="0">
                  <c:v>-19910909.090909116</c:v>
                </c:pt>
                <c:pt idx="1">
                  <c:v>-31878272.727272734</c:v>
                </c:pt>
                <c:pt idx="2">
                  <c:v>-33466636.363636367</c:v>
                </c:pt>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3</xdr:row>
      <xdr:rowOff>0</xdr:rowOff>
    </xdr:from>
    <xdr:to>
      <xdr:col>15</xdr:col>
      <xdr:colOff>0</xdr:colOff>
      <xdr:row>19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15f7c2ceb15412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7.xml.rels>&#65279;<?xml version="1.0" encoding="utf-8"?><Relationships xmlns="http://schemas.openxmlformats.org/package/2006/relationships"><Relationship Type="http://schemas.openxmlformats.org/officeDocument/2006/relationships/drawing" Target="/xl/drawings/drawing1.xml" Id="Rcc495f77888a4d2d" /></Relationships>
</file>

<file path=xl/worksheets/sheet1.xml><?xml version="1.0" encoding="utf-8"?>
<x:worksheet xmlns:x="http://schemas.openxmlformats.org/spreadsheetml/2006/main">
  <x:sheetFormatPr baseColWidth="10" defaultColWidth="8.83203125" defaultRowHeight="14"/>
  <x:cols>
    <x:col min="1" max="1" width="10" customWidth="1"/>
    <x:col min="2" max="2" width="22" customWidth="1"/>
    <x:col min="3" max="3" width="55" customWidth="1"/>
    <x:col min="4" max="8" width="14" customWidth="1"/>
  </x:cols>
  <x:sheetData>
    <x:row r="1" ht="37.25" customHeight="1">
      <x:c r="A1" s="17" t="s">
        <x:v>0</x:v>
      </x:c>
      <x:c r="B1" s="17"/>
      <x:c r="C1" s="17"/>
      <x:c r="D1" s="17"/>
      <x:c r="E1" s="17"/>
      <x:c r="F1" s="17"/>
      <x:c r="G1" s="17"/>
      <x:c r="H1" s="17"/>
    </x:row>
    <x:row r="2" ht="37.25" customHeight="1">
      <x:c r="A2" s="17"/>
      <x:c r="B2" s="17"/>
      <x:c r="C2" s="17"/>
      <x:c r="D2" s="17"/>
      <x:c r="E2" s="17"/>
      <x:c r="F2" s="17"/>
      <x:c r="G2" s="17"/>
      <x:c r="H2" s="17"/>
    </x:row>
    <x:row r="3">
      <x:c r="A3" s="2"/>
      <x:c r="B3" s="2"/>
      <x:c r="C3" s="2"/>
      <x:c r="D3" s="2"/>
      <x:c r="E3" s="2"/>
      <x:c r="F3" s="2"/>
      <x:c r="G3" s="2"/>
      <x:c r="H3" s="2"/>
    </x:row>
    <x:row r="4" ht="15">
      <x:c r="A4" s="18" t="s">
        <x:v>1</x:v>
      </x:c>
      <x:c r="B4" s="18"/>
      <x:c r="C4" s="18"/>
      <x:c r="D4" s="18"/>
      <x:c r="E4" s="18"/>
      <x:c r="F4" s="18"/>
      <x:c r="G4" s="18"/>
      <x:c r="H4" s="18"/>
    </x:row>
    <x:row r="5">
      <x:c r="A5" s="19" t="s">
        <x:v>2</x:v>
      </x:c>
      <x:c r="B5" s="19"/>
      <x:c r="C5" s="19"/>
      <x:c r="D5" s="19"/>
      <x:c r="E5" s="19"/>
      <x:c r="F5" s="19"/>
      <x:c r="G5" s="19"/>
      <x:c r="H5" s="19"/>
    </x:row>
    <x:row r="6">
      <x:c r="A6" s="19"/>
      <x:c r="B6" s="19"/>
      <x:c r="C6" s="19"/>
      <x:c r="D6" s="19"/>
      <x:c r="E6" s="19"/>
      <x:c r="F6" s="19"/>
      <x:c r="G6" s="19"/>
      <x:c r="H6" s="19"/>
    </x:row>
    <x:row r="7">
      <x:c r="A7" s="19"/>
      <x:c r="B7" s="19"/>
      <x:c r="C7" s="19"/>
      <x:c r="D7" s="19"/>
      <x:c r="E7" s="19"/>
      <x:c r="F7" s="19"/>
      <x:c r="G7" s="19"/>
      <x:c r="H7" s="19"/>
    </x:row>
    <x:row r="8">
      <x:c r="A8" s="2"/>
      <x:c r="B8" s="2"/>
      <x:c r="C8" s="2"/>
      <x:c r="D8" s="2"/>
      <x:c r="E8" s="2"/>
      <x:c r="F8" s="2"/>
      <x:c r="G8" s="2"/>
      <x:c r="H8" s="2"/>
    </x:row>
    <x:row r="9" ht="15">
      <x:c r="A9" s="18" t="s">
        <x:v>3</x:v>
      </x:c>
      <x:c r="B9" s="18"/>
      <x:c r="C9" s="18"/>
      <x:c r="D9" s="18"/>
      <x:c r="E9" s="18"/>
      <x:c r="F9" s="18"/>
      <x:c r="G9" s="18"/>
      <x:c r="H9" s="18"/>
    </x:row>
    <x:row r="10" ht="16">
      <x:c r="A10" s="1" t="s">
        <x:v>4</x:v>
      </x:c>
      <x:c r="B10" s="1" t="s">
        <x:v>5</x:v>
      </x:c>
      <x:c r="C10" s="1" t="s">
        <x:v>6</x:v>
      </x:c>
      <x:c r="D10" s="2"/>
      <x:c r="E10" s="2"/>
      <x:c r="F10" s="2"/>
      <x:c r="G10" s="2"/>
      <x:c r="H10" s="2"/>
    </x:row>
    <x:row r="11" ht="15">
      <x:c r="A11" s="2" t="s">
        <x:v>7</x:v>
      </x:c>
      <x:c r="B11" s="2" t="s">
        <x:v>8</x:v>
      </x:c>
      <x:c r="C11" s="2" t="s">
        <x:v>9</x:v>
      </x:c>
      <x:c r="D11" s="2"/>
      <x:c r="E11" s="2"/>
      <x:c r="F11" s="2"/>
      <x:c r="G11" s="2"/>
      <x:c r="H11" s="2"/>
    </x:row>
    <x:row r="12" ht="30">
      <x:c r="A12" s="2" t="s">
        <x:v>10</x:v>
      </x:c>
      <x:c r="B12" s="2" t="s">
        <x:v>11</x:v>
      </x:c>
      <x:c r="C12" s="2" t="s">
        <x:v>12</x:v>
      </x:c>
      <x:c r="D12" s="2"/>
      <x:c r="E12" s="2"/>
      <x:c r="F12" s="2"/>
      <x:c r="G12" s="2"/>
      <x:c r="H12" s="2"/>
    </x:row>
    <x:row r="13" ht="30">
      <x:c r="A13" s="2" t="s">
        <x:v>13</x:v>
      </x:c>
      <x:c r="B13" s="2" t="s">
        <x:v>14</x:v>
      </x:c>
      <x:c r="C13" s="2" t="s">
        <x:v>15</x:v>
      </x:c>
      <x:c r="D13" s="2"/>
      <x:c r="E13" s="2"/>
      <x:c r="F13" s="2"/>
      <x:c r="G13" s="2"/>
      <x:c r="H13" s="2"/>
    </x:row>
    <x:row r="14" ht="15">
      <x:c r="A14" s="2" t="s">
        <x:v>16</x:v>
      </x:c>
      <x:c r="B14" s="2" t="s">
        <x:v>17</x:v>
      </x:c>
      <x:c r="C14" s="2" t="s">
        <x:v>18</x:v>
      </x:c>
      <x:c r="D14" s="2"/>
      <x:c r="E14" s="2"/>
      <x:c r="F14" s="2"/>
      <x:c r="G14" s="2"/>
      <x:c r="H14" s="2"/>
    </x:row>
    <x:row r="15" ht="30">
      <x:c r="A15" s="2" t="s">
        <x:v>19</x:v>
      </x:c>
      <x:c r="B15" s="2" t="s">
        <x:v>20</x:v>
      </x:c>
      <x:c r="C15" s="2" t="s">
        <x:v>21</x:v>
      </x:c>
      <x:c r="D15" s="2"/>
      <x:c r="E15" s="2"/>
      <x:c r="F15" s="2"/>
      <x:c r="G15" s="2"/>
      <x:c r="H15" s="2"/>
    </x:row>
    <x:row r="16" ht="15">
      <x:c r="A16" s="2" t="s">
        <x:v>22</x:v>
      </x:c>
      <x:c r="B16" s="2" t="s">
        <x:v>23</x:v>
      </x:c>
      <x:c r="C16" s="2" t="s">
        <x:v>24</x:v>
      </x:c>
      <x:c r="D16" s="2"/>
      <x:c r="E16" s="2"/>
      <x:c r="F16" s="2"/>
      <x:c r="G16" s="2"/>
      <x:c r="H16" s="2"/>
    </x:row>
    <x:row r="17" ht="30">
      <x:c r="A17" s="2" t="s">
        <x:v>25</x:v>
      </x:c>
      <x:c r="B17" s="2" t="s">
        <x:v>26</x:v>
      </x:c>
      <x:c r="C17" s="2" t="s">
        <x:v>27</x:v>
      </x:c>
      <x:c r="D17" s="2"/>
      <x:c r="E17" s="2"/>
      <x:c r="F17" s="2"/>
      <x:c r="G17" s="2"/>
      <x:c r="H17" s="2"/>
    </x:row>
    <x:row r="18">
      <x:c r="A18" s="2"/>
      <x:c r="B18" s="2"/>
      <x:c r="C18" s="2"/>
      <x:c r="D18" s="2"/>
      <x:c r="E18" s="2"/>
      <x:c r="F18" s="2"/>
      <x:c r="G18" s="2"/>
      <x:c r="H18" s="2"/>
    </x:row>
    <x:row r="19" ht="15">
      <x:c r="A19" s="18" t="s">
        <x:v>28</x:v>
      </x:c>
      <x:c r="B19" s="18"/>
      <x:c r="C19" s="18"/>
      <x:c r="D19" s="18"/>
      <x:c r="E19" s="18"/>
      <x:c r="F19" s="18"/>
      <x:c r="G19" s="18"/>
      <x:c r="H19" s="18"/>
    </x:row>
    <x:row r="20">
      <x:c r="A20" s="19" t="s">
        <x:v>29</x:v>
      </x:c>
      <x:c r="B20" s="19"/>
      <x:c r="C20" s="19"/>
      <x:c r="D20" s="19"/>
      <x:c r="E20" s="19"/>
      <x:c r="F20" s="19"/>
      <x:c r="G20" s="19"/>
      <x:c r="H20" s="19"/>
    </x:row>
    <x:row r="21">
      <x:c r="A21" s="19"/>
      <x:c r="B21" s="19"/>
      <x:c r="C21" s="19"/>
      <x:c r="D21" s="19"/>
      <x:c r="E21" s="19"/>
      <x:c r="F21" s="19"/>
      <x:c r="G21" s="19"/>
      <x:c r="H21" s="19"/>
    </x:row>
    <x:row r="22">
      <x:c r="A22" s="19"/>
      <x:c r="B22" s="19"/>
      <x:c r="C22" s="19"/>
      <x:c r="D22" s="19"/>
      <x:c r="E22" s="19"/>
      <x:c r="F22" s="19"/>
      <x:c r="G22" s="19"/>
      <x:c r="H22" s="19"/>
    </x:row>
    <x:row r="23">
      <x:c r="A23" s="19"/>
      <x:c r="B23" s="19"/>
      <x:c r="C23" s="19"/>
      <x:c r="D23" s="19"/>
      <x:c r="E23" s="19"/>
      <x:c r="F23" s="19"/>
      <x:c r="G23" s="19"/>
      <x:c r="H23" s="19"/>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20:H23"/>
    <x:mergeCell ref="A1:H2"/>
    <x:mergeCell ref="A4:H4"/>
    <x:mergeCell ref="A5:H7"/>
    <x:mergeCell ref="A9:H9"/>
    <x:mergeCell ref="A19:H19"/>
  </x:mergeCells>
  <x:pageMargins left="0.7" right="0.7" top="0.75" bottom="0.75" header="0.3" footer="0.3"/>
</x:worksheet>
</file>

<file path=xl/worksheets/sheet2.xml><?xml version="1.0" encoding="utf-8"?>
<x:worksheet xmlns:x="http://schemas.openxmlformats.org/spreadsheetml/2006/main">
  <x:sheetFormatPr baseColWidth="10" defaultColWidth="8.83203125" defaultRowHeight="14"/>
  <x:cols>
    <x:col min="1" max="1" width="28" customWidth="1"/>
    <x:col min="2" max="2" width="18" customWidth="1"/>
    <x:col min="3" max="3" width="14" customWidth="1"/>
    <x:col min="4" max="4" width="46" customWidth="1"/>
    <x:col min="5" max="6" width="14" customWidth="1"/>
  </x:cols>
  <x:sheetData>
    <x:row r="1" ht="37.25" customHeight="1">
      <x:c r="A1" s="17" t="s">
        <x:v>30</x:v>
      </x:c>
      <x:c r="B1" s="17"/>
      <x:c r="C1" s="17"/>
      <x:c r="D1" s="17"/>
      <x:c r="E1" s="17"/>
      <x:c r="F1" s="17"/>
      <x:c r="G1" s="2"/>
      <x:c r="H1" s="2"/>
    </x:row>
    <x:row r="2" ht="37.25" customHeight="1">
      <x:c r="A2" s="17"/>
      <x:c r="B2" s="17"/>
      <x:c r="C2" s="17"/>
      <x:c r="D2" s="17"/>
      <x:c r="E2" s="17"/>
      <x:c r="F2" s="17"/>
      <x:c r="G2" s="2"/>
      <x:c r="H2" s="2"/>
    </x:row>
    <x:row r="3">
      <x:c r="A3" s="2"/>
      <x:c r="B3" s="2"/>
      <x:c r="C3" s="2"/>
      <x:c r="D3" s="2"/>
      <x:c r="E3" s="2"/>
      <x:c r="F3" s="2"/>
      <x:c r="G3" s="2"/>
      <x:c r="H3" s="2"/>
    </x:row>
    <x:row r="4" ht="16">
      <x:c r="A4" s="1" t="s">
        <x:v>31</x:v>
      </x:c>
      <x:c r="B4" s="1" t="s">
        <x:v>32</x:v>
      </x:c>
      <x:c r="C4" s="1" t="s">
        <x:v>33</x:v>
      </x:c>
      <x:c r="D4" s="1" t="s">
        <x:v>34</x:v>
      </x:c>
      <x:c r="E4" s="2"/>
      <x:c r="F4" s="2"/>
      <x:c r="G4" s="2"/>
      <x:c r="H4" s="2"/>
    </x:row>
    <x:row r="5" ht="15">
      <x:c r="A5" s="2" t="s">
        <x:v>35</x:v>
      </x:c>
      <x:c r="B5" s="3" t="s">
        <x:v>36</x:v>
      </x:c>
      <x:c r="C5" s="2"/>
      <x:c r="D5" s="2" t="s">
        <x:v>37</x:v>
      </x:c>
      <x:c r="E5" s="2"/>
      <x:c r="F5" s="2"/>
      <x:c r="G5" s="2"/>
      <x:c r="H5" s="2"/>
    </x:row>
    <x:row r="6" ht="15">
      <x:c r="A6" s="2" t="s">
        <x:v>38</x:v>
      </x:c>
      <x:c r="B6" s="3" t="s">
        <x:v>39</x:v>
      </x:c>
      <x:c r="C6" s="2"/>
      <x:c r="D6" s="2" t="s">
        <x:v>40</x:v>
      </x:c>
      <x:c r="E6" s="2"/>
      <x:c r="F6" s="2"/>
      <x:c r="G6" s="2"/>
      <x:c r="H6" s="2"/>
    </x:row>
    <x:row r="7" ht="15">
      <x:c r="A7" s="2" t="s">
        <x:v>41</x:v>
      </x:c>
      <x:c r="B7" s="3" t="s">
        <x:v>42</x:v>
      </x:c>
      <x:c r="C7" s="2"/>
      <x:c r="D7" s="2" t="s">
        <x:v>43</x:v>
      </x:c>
      <x:c r="E7" s="2"/>
      <x:c r="F7" s="2"/>
      <x:c r="G7" s="2"/>
      <x:c r="H7" s="2"/>
    </x:row>
    <x:row r="8" ht="15">
      <x:c r="A8" s="2" t="s">
        <x:v>44</x:v>
      </x:c>
      <x:c r="B8" s="4">
        <x:v>5</x:v>
      </x:c>
      <x:c r="C8" s="2" t="s">
        <x:v>45</x:v>
      </x:c>
      <x:c r="D8" s="2" t="s">
        <x:v>46</x:v>
      </x:c>
      <x:c r="E8" s="2"/>
      <x:c r="F8" s="2"/>
      <x:c r="G8" s="2"/>
      <x:c r="H8" s="2"/>
    </x:row>
    <x:row r="9" ht="15">
      <x:c r="A9" s="2" t="s">
        <x:v>47</x:v>
      </x:c>
      <x:c r="B9" s="5">
        <x:v>1400</x:v>
      </x:c>
      <x:c r="C9" s="2" t="s">
        <x:v>48</x:v>
      </x:c>
      <x:c r="D9" s="2" t="s">
        <x:v>49</x:v>
      </x:c>
      <x:c r="E9" s="2"/>
      <x:c r="F9" s="2"/>
      <x:c r="G9" s="2"/>
      <x:c r="H9" s="2"/>
    </x:row>
    <x:row r="10" ht="15">
      <x:c r="A10" s="2" t="s">
        <x:v>50</x:v>
      </x:c>
      <x:c r="B10" s="6">
        <x:v>1000</x:v>
      </x:c>
      <x:c r="C10" s="2" t="s">
        <x:v>51</x:v>
      </x:c>
      <x:c r="D10" s="2" t="s">
        <x:v>52</x:v>
      </x:c>
      <x:c r="E10" s="2"/>
      <x:c r="F10" s="2"/>
      <x:c r="G10" s="2"/>
      <x:c r="H10" s="2"/>
    </x:row>
    <x:row r="11" ht="15">
      <x:c r="A11" s="2" t="s">
        <x:v>53</x:v>
      </x:c>
      <x:c r="B11" s="6">
        <x:v>10000</x:v>
      </x:c>
      <x:c r="C11" s="2" t="s">
        <x:v>51</x:v>
      </x:c>
      <x:c r="D11" s="2" t="s">
        <x:v>54</x:v>
      </x:c>
      <x:c r="E11" s="2"/>
      <x:c r="F11" s="2"/>
      <x:c r="G11" s="2"/>
      <x:c r="H11" s="2"/>
    </x:row>
    <x:row r="12" ht="15">
      <x:c r="A12" s="2" t="s">
        <x:v>55</x:v>
      </x:c>
      <x:c r="B12" s="6">
        <x:v>3000</x:v>
      </x:c>
      <x:c r="C12" s="2" t="s">
        <x:v>51</x:v>
      </x:c>
      <x:c r="D12" s="2" t="s">
        <x:v>56</x:v>
      </x:c>
      <x:c r="E12" s="2"/>
      <x:c r="F12" s="2"/>
      <x:c r="G12" s="2"/>
      <x:c r="H12" s="2"/>
    </x:row>
    <x:row r="13" ht="15">
      <x:c r="A13" s="2" t="s">
        <x:v>57</x:v>
      </x:c>
      <x:c r="B13" s="6">
        <x:v>19900</x:v>
      </x:c>
      <x:c r="C13" s="2" t="s">
        <x:v>58</x:v>
      </x:c>
      <x:c r="D13" s="2" t="s">
        <x:v>59</x:v>
      </x:c>
      <x:c r="E13" s="2"/>
      <x:c r="F13" s="2"/>
      <x:c r="G13" s="2"/>
      <x:c r="H13" s="2"/>
    </x:row>
    <x:row r="14" ht="15">
      <x:c r="A14" s="2" t="s">
        <x:v>60</x:v>
      </x:c>
      <x:c r="B14" s="7">
        <x:v>0.1</x:v>
      </x:c>
      <x:c r="C14" s="2" t="s">
        <x:v>61</x:v>
      </x:c>
      <x:c r="D14" s="2" t="s">
        <x:v>62</x:v>
      </x:c>
      <x:c r="E14" s="2"/>
      <x:c r="F14" s="2"/>
      <x:c r="G14" s="2"/>
      <x:c r="H14" s="2"/>
    </x:row>
    <x:row r="15" ht="15">
      <x:c r="A15" s="2" t="s">
        <x:v>63</x:v>
      </x:c>
      <x:c r="B15" s="7">
        <x:v>0.08</x:v>
      </x:c>
      <x:c r="C15" s="2" t="s">
        <x:v>61</x:v>
      </x:c>
      <x:c r="D15" s="2" t="s">
        <x:v>64</x:v>
      </x:c>
      <x:c r="E15" s="2"/>
      <x:c r="F15" s="2"/>
      <x:c r="G15" s="2"/>
      <x:c r="H15" s="2"/>
    </x:row>
    <x:row r="16" ht="15">
      <x:c r="A16" s="2" t="s">
        <x:v>65</x:v>
      </x:c>
      <x:c r="B16" s="5">
        <x:v>1500</x:v>
      </x:c>
      <x:c r="C16" s="2" t="s">
        <x:v>48</x:v>
      </x:c>
      <x:c r="D16" s="2" t="s">
        <x:v>66</x:v>
      </x:c>
      <x:c r="E16" s="2"/>
      <x:c r="F16" s="2"/>
      <x:c r="G16" s="2"/>
      <x:c r="H16" s="2"/>
    </x:row>
    <x:row r="17" ht="15">
      <x:c r="A17" s="2" t="s">
        <x:v>67</x:v>
      </x:c>
      <x:c r="B17" s="5">
        <x:v>1600</x:v>
      </x:c>
      <x:c r="C17" s="2" t="s">
        <x:v>48</x:v>
      </x:c>
      <x:c r="D17" s="2" t="s">
        <x:v>66</x:v>
      </x:c>
      <x:c r="E17" s="2"/>
      <x:c r="F17" s="2"/>
      <x:c r="G17" s="2"/>
      <x:c r="H17" s="2"/>
    </x:row>
    <x:row r="18">
      <x:c r="A18" s="2"/>
      <x:c r="B18" s="2"/>
      <x:c r="C18" s="2"/>
      <x:c r="D18" s="2"/>
      <x:c r="E18" s="2"/>
      <x:c r="F18" s="2"/>
      <x:c r="G18" s="2"/>
      <x:c r="H18" s="2"/>
    </x:row>
    <x:row r="19" ht="15">
      <x:c r="A19" s="18" t="s">
        <x:v>68</x:v>
      </x:c>
      <x:c r="B19" s="18"/>
      <x:c r="C19" s="18"/>
      <x:c r="D19" s="18"/>
      <x:c r="E19" s="18"/>
      <x:c r="F19" s="18"/>
      <x:c r="G19" s="2"/>
      <x:c r="H19" s="2"/>
    </x:row>
    <x:row r="20">
      <x:c r="A20" s="19" t="s">
        <x:v>69</x:v>
      </x:c>
      <x:c r="B20" s="19"/>
      <x:c r="C20" s="19"/>
      <x:c r="D20" s="19"/>
      <x:c r="E20" s="19"/>
      <x:c r="F20" s="19"/>
      <x:c r="G20" s="2"/>
      <x:c r="H20" s="2"/>
    </x:row>
    <x:row r="21">
      <x:c r="A21" s="19"/>
      <x:c r="B21" s="19"/>
      <x:c r="C21" s="19"/>
      <x:c r="D21" s="19"/>
      <x:c r="E21" s="19"/>
      <x:c r="F21" s="19"/>
      <x:c r="G21" s="2"/>
      <x:c r="H21" s="2"/>
    </x:row>
    <x:row r="22">
      <x:c r="A22" s="19"/>
      <x:c r="B22" s="19"/>
      <x:c r="C22" s="19"/>
      <x:c r="D22" s="19"/>
      <x:c r="E22" s="19"/>
      <x:c r="F22" s="19"/>
      <x:c r="G22" s="2"/>
      <x:c r="H22" s="2"/>
    </x:row>
    <x:row r="23">
      <x:c r="A23" s="19"/>
      <x:c r="B23" s="19"/>
      <x:c r="C23" s="19"/>
      <x:c r="D23" s="19"/>
      <x:c r="E23" s="19"/>
      <x:c r="F23" s="19"/>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1:F2"/>
    <x:mergeCell ref="A19:F19"/>
    <x:mergeCell ref="A20:F23"/>
  </x:mergeCells>
  <x:pageMargins left="0.7" right="0.7" top="0.75" bottom="0.75" header="0.3" footer="0.3"/>
</x:worksheet>
</file>

<file path=xl/worksheets/sheet3.xml><?xml version="1.0" encoding="utf-8"?>
<x:worksheet xmlns:x="http://schemas.openxmlformats.org/spreadsheetml/2006/main">
  <x:sheetFormatPr baseColWidth="10" defaultColWidth="8.83203125" defaultRowHeight="14"/>
  <x:cols>
    <x:col min="1" max="1" width="16" customWidth="1"/>
    <x:col min="2" max="2" width="34" customWidth="1"/>
    <x:col min="3" max="4" width="16" customWidth="1"/>
    <x:col min="5" max="5" width="18" customWidth="1"/>
    <x:col min="6" max="6" width="36" customWidth="1"/>
    <x:col min="7" max="7" width="12" customWidth="1"/>
  </x:cols>
  <x:sheetData>
    <x:row r="1" ht="37.25" customHeight="1">
      <x:c r="A1" s="17" t="s">
        <x:v>70</x:v>
      </x:c>
      <x:c r="B1" s="17"/>
      <x:c r="C1" s="17"/>
      <x:c r="D1" s="17"/>
      <x:c r="E1" s="17"/>
      <x:c r="F1" s="17"/>
      <x:c r="G1" s="17"/>
      <x:c r="H1" s="2"/>
    </x:row>
    <x:row r="2" ht="37.25" customHeight="1">
      <x:c r="A2" s="17"/>
      <x:c r="B2" s="17"/>
      <x:c r="C2" s="17"/>
      <x:c r="D2" s="17"/>
      <x:c r="E2" s="17"/>
      <x:c r="F2" s="17"/>
      <x:c r="G2" s="17"/>
      <x:c r="H2" s="2"/>
    </x:row>
    <x:row r="3">
      <x:c r="A3" s="2"/>
      <x:c r="B3" s="2"/>
      <x:c r="C3" s="2"/>
      <x:c r="D3" s="2"/>
      <x:c r="E3" s="2"/>
      <x:c r="F3" s="2"/>
      <x:c r="G3" s="2"/>
      <x:c r="H3" s="2"/>
    </x:row>
    <x:row r="4" ht="16">
      <x:c r="A4" s="1" t="s">
        <x:v>71</x:v>
      </x:c>
      <x:c r="B4" s="1" t="s">
        <x:v>72</x:v>
      </x:c>
      <x:c r="C4" s="1" t="s">
        <x:v>73</x:v>
      </x:c>
      <x:c r="D4" s="1" t="s">
        <x:v>74</x:v>
      </x:c>
      <x:c r="E4" s="1" t="s">
        <x:v>75</x:v>
      </x:c>
      <x:c r="F4" s="1" t="s">
        <x:v>76</x:v>
      </x:c>
      <x:c r="G4" s="2"/>
      <x:c r="H4" s="2"/>
    </x:row>
    <x:row r="5" ht="15">
      <x:c r="A5" s="2" t="s">
        <x:v>77</x:v>
      </x:c>
      <x:c r="B5" s="2" t="s">
        <x:v>78</x:v>
      </x:c>
      <x:c r="C5" s="6">
        <x:v>0</x:v>
      </x:c>
      <x:c r="D5" s="8" t="n">
        <x:f>'01_기본입력'!B11</x:f>
        <x:v>10000</x:v>
      </x:c>
      <x:c r="E5" s="8" t="n">
        <x:f t="shared" ref="E5:E18" si="0">IFERROR(C5/D5,0)</x:f>
        <x:v>0</x:v>
      </x:c>
      <x:c r="F5" s="2" t="s">
        <x:v>79</x:v>
      </x:c>
      <x:c r="G5" s="2"/>
      <x:c r="H5" s="2"/>
    </x:row>
    <x:row r="6" ht="15">
      <x:c r="A6" s="2" t="s">
        <x:v>77</x:v>
      </x:c>
      <x:c r="B6" s="2" t="s">
        <x:v>80</x:v>
      </x:c>
      <x:c r="C6" s="6">
        <x:v>0</x:v>
      </x:c>
      <x:c r="D6" s="8" t="n">
        <x:f>'01_기본입력'!B11</x:f>
        <x:v>10000</x:v>
      </x:c>
      <x:c r="E6" s="8">
        <x:f t="shared" si="0"/>
        <x:v>0</x:v>
      </x:c>
      <x:c r="F6" s="2" t="s">
        <x:v>81</x:v>
      </x:c>
      <x:c r="G6" s="2"/>
      <x:c r="H6" s="2"/>
    </x:row>
    <x:row r="7" ht="15">
      <x:c r="A7" s="2" t="s">
        <x:v>77</x:v>
      </x:c>
      <x:c r="B7" s="2" t="s">
        <x:v>82</x:v>
      </x:c>
      <x:c r="C7" s="6">
        <x:v>0</x:v>
      </x:c>
      <x:c r="D7" s="8" t="n">
        <x:f>'01_기본입력'!B11</x:f>
        <x:v>10000</x:v>
      </x:c>
      <x:c r="E7" s="8">
        <x:f t="shared" si="0"/>
        <x:v>0</x:v>
      </x:c>
      <x:c r="F7" s="2" t="s">
        <x:v>83</x:v>
      </x:c>
      <x:c r="G7" s="2"/>
      <x:c r="H7" s="2"/>
    </x:row>
    <x:row r="8" ht="15">
      <x:c r="A8" s="2" t="s">
        <x:v>77</x:v>
      </x:c>
      <x:c r="B8" s="2" t="s">
        <x:v>84</x:v>
      </x:c>
      <x:c r="C8" s="6">
        <x:v>0</x:v>
      </x:c>
      <x:c r="D8" s="8" t="n">
        <x:f>'01_기본입력'!B11</x:f>
        <x:v>10000</x:v>
      </x:c>
      <x:c r="E8" s="8">
        <x:f t="shared" si="0"/>
        <x:v>0</x:v>
      </x:c>
      <x:c r="F8" s="2" t="s">
        <x:v>85</x:v>
      </x:c>
      <x:c r="G8" s="2"/>
      <x:c r="H8" s="2"/>
    </x:row>
    <x:row r="9" ht="15">
      <x:c r="A9" s="2" t="s">
        <x:v>77</x:v>
      </x:c>
      <x:c r="B9" s="2" t="s">
        <x:v>86</x:v>
      </x:c>
      <x:c r="C9" s="6">
        <x:v>0</x:v>
      </x:c>
      <x:c r="D9" s="8" t="n">
        <x:f>'01_기본입력'!B11</x:f>
        <x:v>10000</x:v>
      </x:c>
      <x:c r="E9" s="8">
        <x:f t="shared" si="0"/>
        <x:v>0</x:v>
      </x:c>
      <x:c r="F9" s="2" t="s">
        <x:v>87</x:v>
      </x:c>
      <x:c r="G9" s="2"/>
      <x:c r="H9" s="2"/>
    </x:row>
    <x:row r="10" ht="15">
      <x:c r="A10" s="2" t="s">
        <x:v>77</x:v>
      </x:c>
      <x:c r="B10" s="2" t="s">
        <x:v>88</x:v>
      </x:c>
      <x:c r="C10" s="6">
        <x:v>0</x:v>
      </x:c>
      <x:c r="D10" s="8" t="n">
        <x:f>'01_기본입력'!B11</x:f>
        <x:v>10000</x:v>
      </x:c>
      <x:c r="E10" s="8">
        <x:f t="shared" si="0"/>
        <x:v>0</x:v>
      </x:c>
      <x:c r="F10" s="2" t="s">
        <x:v>89</x:v>
      </x:c>
      <x:c r="G10" s="2"/>
      <x:c r="H10" s="2"/>
    </x:row>
    <x:row r="11" ht="15">
      <x:c r="A11" s="2" t="s">
        <x:v>77</x:v>
      </x:c>
      <x:c r="B11" s="2" t="s">
        <x:v>90</x:v>
      </x:c>
      <x:c r="C11" s="6">
        <x:v>0</x:v>
      </x:c>
      <x:c r="D11" s="8" t="n">
        <x:f>'01_기본입력'!B11</x:f>
        <x:v>10000</x:v>
      </x:c>
      <x:c r="E11" s="8">
        <x:f t="shared" si="0"/>
        <x:v>0</x:v>
      </x:c>
      <x:c r="F11" s="2" t="s">
        <x:v>91</x:v>
      </x:c>
      <x:c r="G11" s="2"/>
      <x:c r="H11" s="2"/>
    </x:row>
    <x:row r="12" ht="15">
      <x:c r="A12" s="2" t="s">
        <x:v>77</x:v>
      </x:c>
      <x:c r="B12" s="2" t="s">
        <x:v>92</x:v>
      </x:c>
      <x:c r="C12" s="6">
        <x:v>0</x:v>
      </x:c>
      <x:c r="D12" s="8" t="n">
        <x:f>'01_기본입력'!B11</x:f>
        <x:v>10000</x:v>
      </x:c>
      <x:c r="E12" s="8">
        <x:f t="shared" si="0"/>
        <x:v>0</x:v>
      </x:c>
      <x:c r="F12" s="2" t="s">
        <x:v>93</x:v>
      </x:c>
      <x:c r="G12" s="2"/>
      <x:c r="H12" s="2"/>
    </x:row>
    <x:row r="13" ht="15">
      <x:c r="A13" s="2" t="s">
        <x:v>77</x:v>
      </x:c>
      <x:c r="B13" s="2" t="s">
        <x:v>94</x:v>
      </x:c>
      <x:c r="C13" s="6">
        <x:v>0</x:v>
      </x:c>
      <x:c r="D13" s="8" t="n">
        <x:f>'01_기본입력'!B11</x:f>
        <x:v>10000</x:v>
      </x:c>
      <x:c r="E13" s="8">
        <x:f t="shared" si="0"/>
        <x:v>0</x:v>
      </x:c>
      <x:c r="F13" s="2" t="s">
        <x:v>95</x:v>
      </x:c>
      <x:c r="G13" s="2"/>
      <x:c r="H13" s="2"/>
    </x:row>
    <x:row r="14" ht="15">
      <x:c r="A14" s="2" t="s">
        <x:v>77</x:v>
      </x:c>
      <x:c r="B14" s="2" t="s">
        <x:v>96</x:v>
      </x:c>
      <x:c r="C14" s="6">
        <x:v>0</x:v>
      </x:c>
      <x:c r="D14" s="8" t="n">
        <x:f>'01_기본입력'!B11</x:f>
        <x:v>10000</x:v>
      </x:c>
      <x:c r="E14" s="8">
        <x:f t="shared" si="0"/>
        <x:v>0</x:v>
      </x:c>
      <x:c r="F14" s="2" t="s">
        <x:v>97</x:v>
      </x:c>
      <x:c r="G14" s="2"/>
      <x:c r="H14" s="2"/>
    </x:row>
    <x:row r="15" ht="15">
      <x:c r="A15" s="2" t="s">
        <x:v>98</x:v>
      </x:c>
      <x:c r="B15" s="2" t="s">
        <x:v>99</x:v>
      </x:c>
      <x:c r="C15" s="6">
        <x:v>0</x:v>
      </x:c>
      <x:c r="D15" s="8" t="n">
        <x:f>'01_기본입력'!B11</x:f>
        <x:v>10000</x:v>
      </x:c>
      <x:c r="E15" s="8">
        <x:f t="shared" si="0"/>
        <x:v>0</x:v>
      </x:c>
      <x:c r="F15" s="2" t="s">
        <x:v>100</x:v>
      </x:c>
      <x:c r="G15" s="2"/>
      <x:c r="H15" s="2"/>
    </x:row>
    <x:row r="16" ht="15">
      <x:c r="A16" s="2" t="s">
        <x:v>98</x:v>
      </x:c>
      <x:c r="B16" s="2" t="s">
        <x:v>101</x:v>
      </x:c>
      <x:c r="C16" s="6">
        <x:v>0</x:v>
      </x:c>
      <x:c r="D16" s="8" t="n">
        <x:f>'01_기본입력'!B11</x:f>
        <x:v>10000</x:v>
      </x:c>
      <x:c r="E16" s="8">
        <x:f t="shared" si="0"/>
        <x:v>0</x:v>
      </x:c>
      <x:c r="F16" s="2" t="s">
        <x:v>102</x:v>
      </x:c>
      <x:c r="G16" s="2"/>
      <x:c r="H16" s="2"/>
    </x:row>
    <x:row r="17" ht="15">
      <x:c r="A17" s="2" t="s">
        <x:v>98</x:v>
      </x:c>
      <x:c r="B17" s="2" t="s">
        <x:v>103</x:v>
      </x:c>
      <x:c r="C17" s="6">
        <x:v>0</x:v>
      </x:c>
      <x:c r="D17" s="8" t="n">
        <x:f>'01_기본입력'!B11</x:f>
        <x:v>10000</x:v>
      </x:c>
      <x:c r="E17" s="8">
        <x:f t="shared" si="0"/>
        <x:v>0</x:v>
      </x:c>
      <x:c r="F17" s="2" t="s">
        <x:v>104</x:v>
      </x:c>
      <x:c r="G17" s="2"/>
      <x:c r="H17" s="2"/>
    </x:row>
    <x:row r="18" ht="15">
      <x:c r="A18" s="2" t="s">
        <x:v>98</x:v>
      </x:c>
      <x:c r="B18" s="2" t="s">
        <x:v>105</x:v>
      </x:c>
      <x:c r="C18" s="6">
        <x:v>0</x:v>
      </x:c>
      <x:c r="D18" s="8" t="n">
        <x:f>'01_기본입력'!B11</x:f>
        <x:v>10000</x:v>
      </x:c>
      <x:c r="E18" s="8">
        <x:f t="shared" si="0"/>
        <x:v>0</x:v>
      </x:c>
      <x:c r="F18" s="2" t="s">
        <x:v>106</x:v>
      </x:c>
      <x:c r="G18" s="2"/>
      <x:c r="H18" s="2"/>
    </x:row>
    <x:row r="19" ht="16">
      <x:c r="A19" s="9" t="s">
        <x:v>107</x:v>
      </x:c>
      <x:c r="B19" s="9" t="s">
        <x:v>108</x:v>
      </x:c>
      <x:c r="C19" s="10" t="n">
        <x:f>SUM(C5:C18)</x:f>
        <x:v>0</x:v>
      </x:c>
      <x:c r="D19" s="10" t="n">
        <x:f>'01_기본입력'!B11</x:f>
        <x:v>10000</x:v>
      </x:c>
      <x:c r="E19" s="10" t="n">
        <x:f>SUM(E5:E18)</x:f>
        <x:v>0</x:v>
      </x:c>
      <x:c r="F19" s="9"/>
      <x:c r="G19" s="2"/>
      <x:c r="H19" s="2"/>
    </x:row>
    <x:row r="20">
      <x:c r="A20" s="2"/>
      <x:c r="B20" s="2"/>
      <x:c r="C20" s="2"/>
      <x:c r="D20" s="2"/>
      <x:c r="E20" s="2"/>
      <x:c r="F20" s="2"/>
      <x:c r="G20" s="2"/>
      <x:c r="H20" s="2"/>
    </x:row>
    <x:row r="21">
      <x:c r="A21" s="2"/>
      <x:c r="B21" s="2"/>
      <x:c r="C21" s="2"/>
      <x:c r="D21" s="2"/>
      <x:c r="E21" s="2"/>
      <x:c r="F21" s="2"/>
      <x:c r="G21" s="2"/>
      <x:c r="H21" s="2"/>
    </x:row>
    <x:row r="22" ht="15">
      <x:c r="A22" s="18" t="s">
        <x:v>109</x:v>
      </x:c>
      <x:c r="B22" s="18"/>
      <x:c r="C22" s="18"/>
      <x:c r="D22" s="18"/>
      <x:c r="E22" s="18"/>
      <x:c r="F22" s="18"/>
      <x:c r="G22" s="2"/>
      <x:c r="H22" s="2"/>
    </x:row>
    <x:row r="23" ht="16">
      <x:c r="A23" s="1" t="s">
        <x:v>31</x:v>
      </x:c>
      <x:c r="B23" s="1" t="s">
        <x:v>110</x:v>
      </x:c>
      <x:c r="C23" s="1" t="s">
        <x:v>33</x:v>
      </x:c>
      <x:c r="D23" s="1" t="s">
        <x:v>34</x:v>
      </x:c>
      <x:c r="E23" s="2"/>
      <x:c r="F23" s="2"/>
      <x:c r="G23" s="2"/>
      <x:c r="H23" s="2"/>
    </x:row>
    <x:row r="24" ht="30">
      <x:c r="A24" s="2" t="s">
        <x:v>111</x:v>
      </x:c>
      <x:c r="B24" s="6">
        <x:v>30000000</x:v>
      </x:c>
      <x:c r="C24" s="2" t="s">
        <x:v>112</x:v>
      </x:c>
      <x:c r="D24" s="2" t="s">
        <x:v>113</x:v>
      </x:c>
      <x:c r="E24" s="2"/>
      <x:c r="F24" s="2"/>
      <x:c r="G24" s="2"/>
      <x:c r="H24" s="2"/>
    </x:row>
    <x:row r="25" ht="45">
      <x:c r="A25" s="2" t="s">
        <x:v>114</x:v>
      </x:c>
      <x:c r="B25" s="6">
        <x:v>100000</x:v>
      </x:c>
      <x:c r="C25" s="2" t="s">
        <x:v>51</x:v>
      </x:c>
      <x:c r="D25" s="2" t="s">
        <x:v>115</x:v>
      </x:c>
      <x:c r="E25" s="2"/>
      <x:c r="F25" s="2"/>
      <x:c r="G25" s="2"/>
      <x:c r="H25" s="2"/>
    </x:row>
    <x:row r="26" ht="30">
      <x:c r="A26" s="2" t="s">
        <x:v>116</x:v>
      </x:c>
      <x:c r="B26" s="8" t="n">
        <x:f>'01_기본입력'!B11</x:f>
        <x:v>10000</x:v>
      </x:c>
      <x:c r="C26" s="2" t="s">
        <x:v>51</x:v>
      </x:c>
      <x:c r="D26" s="2" t="s">
        <x:v>117</x:v>
      </x:c>
      <x:c r="E26" s="2"/>
      <x:c r="F26" s="2"/>
      <x:c r="G26" s="2"/>
      <x:c r="H26" s="2"/>
    </x:row>
    <x:row r="27" ht="30">
      <x:c r="A27" s="2" t="s">
        <x:v>118</x:v>
      </x:c>
      <x:c r="B27" s="8" t="n">
        <x:f>'01_기본입력'!B12</x:f>
        <x:v>3000</x:v>
      </x:c>
      <x:c r="C27" s="2" t="s">
        <x:v>51</x:v>
      </x:c>
      <x:c r="D27" s="2" t="s">
        <x:v>119</x:v>
      </x:c>
      <x:c r="E27" s="2"/>
      <x:c r="F27" s="2"/>
      <x:c r="G27" s="2"/>
      <x:c r="H27" s="2"/>
    </x:row>
    <x:row r="28" ht="30">
      <x:c r="A28" s="2" t="s">
        <x:v>120</x:v>
      </x:c>
      <x:c r="B28" s="11" t="n">
        <x:f>IFERROR(B24/B25,0)</x:f>
        <x:v>300</x:v>
      </x:c>
      <x:c r="C28" s="2" t="s">
        <x:v>58</x:v>
      </x:c>
      <x:c r="D28" s="2" t="s">
        <x:v>121</x:v>
      </x:c>
      <x:c r="E28" s="2"/>
      <x:c r="F28" s="2"/>
      <x:c r="G28" s="2"/>
      <x:c r="H28" s="2"/>
    </x:row>
    <x:row r="29" ht="30">
      <x:c r="A29" s="2" t="s">
        <x:v>122</x:v>
      </x:c>
      <x:c r="B29" s="11" t="n">
        <x:f>IFERROR(B24/B26,0)</x:f>
        <x:v>3000</x:v>
      </x:c>
      <x:c r="C29" s="2" t="s">
        <x:v>58</x:v>
      </x:c>
      <x:c r="D29" s="2" t="s">
        <x:v>123</x:v>
      </x:c>
      <x:c r="E29" s="2"/>
      <x:c r="F29" s="2"/>
      <x:c r="G29" s="2"/>
      <x:c r="H29" s="2"/>
    </x:row>
    <x:row r="30" ht="30">
      <x:c r="A30" s="2" t="s">
        <x:v>124</x:v>
      </x:c>
      <x:c r="B30" s="11" t="n">
        <x:f>IFERROR(B24/B27,0)</x:f>
        <x:v>10000</x:v>
      </x:c>
      <x:c r="C30" s="2" t="s">
        <x:v>58</x:v>
      </x:c>
      <x:c r="D30" s="2" t="s">
        <x:v>125</x:v>
      </x:c>
      <x:c r="E30" s="2"/>
      <x:c r="F30" s="2"/>
      <x:c r="G30" s="2"/>
      <x:c r="H30" s="2"/>
    </x:row>
    <x:row r="31" ht="30">
      <x:c r="A31" s="2" t="s">
        <x:v>126</x:v>
      </x:c>
      <x:c r="B31" s="6">
        <x:v>0</x:v>
      </x:c>
      <x:c r="C31" s="2" t="s">
        <x:v>112</x:v>
      </x:c>
      <x:c r="D31" s="2" t="s">
        <x:v>127</x:v>
      </x:c>
      <x:c r="E31" s="2"/>
      <x:c r="F31" s="2"/>
      <x:c r="G31" s="2"/>
      <x:c r="H31" s="2"/>
    </x:row>
    <x:row r="32" ht="30">
      <x:c r="A32" s="2" t="s">
        <x:v>128</x:v>
      </x:c>
      <x:c r="B32" s="6">
        <x:v>0</x:v>
      </x:c>
      <x:c r="C32" s="2" t="s">
        <x:v>112</x:v>
      </x:c>
      <x:c r="D32" s="2" t="s">
        <x:v>129</x:v>
      </x:c>
      <x:c r="E32" s="2"/>
      <x:c r="F32" s="2"/>
      <x:c r="G32" s="2"/>
      <x:c r="H32" s="2"/>
    </x:row>
    <x:row r="33">
      <x:c r="A33" s="2"/>
      <x:c r="B33" s="2"/>
      <x:c r="C33" s="2"/>
      <x:c r="D33" s="2"/>
      <x:c r="E33" s="2"/>
      <x:c r="F33" s="2"/>
      <x:c r="G33" s="2"/>
      <x:c r="H33" s="2"/>
    </x:row>
    <x:row r="34">
      <x:c r="A34" s="19" t="s">
        <x:v>130</x:v>
      </x:c>
      <x:c r="B34" s="19"/>
      <x:c r="C34" s="19"/>
      <x:c r="D34" s="19"/>
      <x:c r="E34" s="19"/>
      <x:c r="F34" s="19"/>
      <x:c r="G34" s="2"/>
      <x:c r="H34" s="2"/>
    </x:row>
    <x:row r="35">
      <x:c r="A35" s="19"/>
      <x:c r="B35" s="19"/>
      <x:c r="C35" s="19"/>
      <x:c r="D35" s="19"/>
      <x:c r="E35" s="19"/>
      <x:c r="F35" s="19"/>
      <x:c r="G35" s="2"/>
      <x:c r="H35" s="2"/>
    </x:row>
    <x:row r="36">
      <x:c r="A36" s="19"/>
      <x:c r="B36" s="19"/>
      <x:c r="C36" s="19"/>
      <x:c r="D36" s="19"/>
      <x:c r="E36" s="19"/>
      <x:c r="F36" s="19"/>
      <x:c r="G36" s="2"/>
      <x:c r="H36" s="2"/>
    </x:row>
    <x:row r="37">
      <x:c r="A37" s="19"/>
      <x:c r="B37" s="19"/>
      <x:c r="C37" s="19"/>
      <x:c r="D37" s="19"/>
      <x:c r="E37" s="19"/>
      <x:c r="F37" s="19"/>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1:G2"/>
    <x:mergeCell ref="A22:F22"/>
    <x:mergeCell ref="A34:F37"/>
  </x:mergeCells>
  <x:pageMargins left="0.7" right="0.7" top="0.75" bottom="0.75" header="0.3" footer="0.3"/>
</x:worksheet>
</file>

<file path=xl/worksheets/sheet4.xml><?xml version="1.0" encoding="utf-8"?>
<x:worksheet xmlns:x="http://schemas.openxmlformats.org/spreadsheetml/2006/main">
  <x:sheetFormatPr baseColWidth="10" defaultColWidth="8.83203125" defaultRowHeight="14"/>
  <x:cols>
    <x:col min="1" max="1" width="30" customWidth="1"/>
    <x:col min="2" max="3" width="18" customWidth="1"/>
    <x:col min="4" max="4" width="12" customWidth="1"/>
    <x:col min="5" max="5" width="32" customWidth="1"/>
    <x:col min="6" max="6" width="34" customWidth="1"/>
    <x:col min="7" max="7" width="12" customWidth="1"/>
  </x:cols>
  <x:sheetData>
    <x:row r="1" ht="37.25" customHeight="1">
      <x:c r="A1" s="17" t="s">
        <x:v>131</x:v>
      </x:c>
      <x:c r="B1" s="17"/>
      <x:c r="C1" s="17"/>
      <x:c r="D1" s="17"/>
      <x:c r="E1" s="17"/>
      <x:c r="F1" s="17"/>
      <x:c r="G1" s="17"/>
      <x:c r="H1" s="2"/>
    </x:row>
    <x:row r="2" ht="37.25" customHeight="1">
      <x:c r="A2" s="17"/>
      <x:c r="B2" s="17"/>
      <x:c r="C2" s="17"/>
      <x:c r="D2" s="17"/>
      <x:c r="E2" s="17"/>
      <x:c r="F2" s="17"/>
      <x:c r="G2" s="17"/>
      <x:c r="H2" s="2"/>
    </x:row>
    <x:row r="3">
      <x:c r="A3" s="2"/>
      <x:c r="B3" s="2"/>
      <x:c r="C3" s="2"/>
      <x:c r="D3" s="2"/>
      <x:c r="E3" s="2"/>
      <x:c r="F3" s="2"/>
      <x:c r="G3" s="2"/>
      <x:c r="H3" s="2"/>
    </x:row>
    <x:row r="4" ht="16">
      <x:c r="A4" s="1" t="s">
        <x:v>31</x:v>
      </x:c>
      <x:c r="B4" s="1" t="s">
        <x:v>73</x:v>
      </x:c>
      <x:c r="C4" s="1" t="s">
        <x:v>132</x:v>
      </x:c>
      <x:c r="D4" s="1" t="s">
        <x:v>133</x:v>
      </x:c>
      <x:c r="E4" s="1" t="s">
        <x:v>34</x:v>
      </x:c>
      <x:c r="F4" s="1" t="s">
        <x:v>134</x:v>
      </x:c>
      <x:c r="G4" s="2"/>
      <x:c r="H4" s="2"/>
    </x:row>
    <x:row r="5" ht="15">
      <x:c r="A5" s="2" t="s">
        <x:v>135</x:v>
      </x:c>
      <x:c r="B5" s="8" t="n">
        <x:f>'01_기본입력'!B8*'01_기본입력'!B9*'01_기본입력'!B10</x:f>
        <x:v>7000000</x:v>
      </x:c>
      <x:c r="C5" s="11" t="n">
        <x:f>IFERROR(B5/'01_기본입력'!B10,0)</x:f>
        <x:v>7000</x:v>
      </x:c>
      <x:c r="D5" s="2" t="s">
        <x:v>136</x:v>
      </x:c>
      <x:c r="E5" s="2" t="s">
        <x:v>137</x:v>
      </x:c>
      <x:c r="F5" s="2" t="s">
        <x:v>138</x:v>
      </x:c>
      <x:c r="G5" s="2"/>
      <x:c r="H5" s="2"/>
    </x:row>
    <x:row r="6" ht="15">
      <x:c r="A6" s="2" t="s">
        <x:v>139</x:v>
      </x:c>
      <x:c r="B6" s="6">
        <x:v>0</x:v>
      </x:c>
      <x:c r="C6" s="11" t="n">
        <x:f>IFERROR(B6/'01_기본입력'!B10,0)</x:f>
        <x:v>0</x:v>
      </x:c>
      <x:c r="D6" s="2" t="s">
        <x:v>140</x:v>
      </x:c>
      <x:c r="E6" s="2" t="s">
        <x:v>141</x:v>
      </x:c>
      <x:c r="F6" s="2" t="s">
        <x:v>142</x:v>
      </x:c>
      <x:c r="G6" s="2"/>
      <x:c r="H6" s="2"/>
    </x:row>
    <x:row r="7" ht="15">
      <x:c r="A7" s="2" t="s">
        <x:v>143</x:v>
      </x:c>
      <x:c r="B7" s="6">
        <x:v>0</x:v>
      </x:c>
      <x:c r="C7" s="11" t="n">
        <x:f>IFERROR(B7/'01_기본입력'!B10,0)</x:f>
        <x:v>0</x:v>
      </x:c>
      <x:c r="D7" s="2" t="s">
        <x:v>140</x:v>
      </x:c>
      <x:c r="E7" s="2" t="s">
        <x:v>144</x:v>
      </x:c>
      <x:c r="F7" s="2" t="s">
        <x:v>145</x:v>
      </x:c>
      <x:c r="G7" s="2"/>
      <x:c r="H7" s="2"/>
    </x:row>
    <x:row r="8" ht="15">
      <x:c r="A8" s="2" t="s">
        <x:v>146</x:v>
      </x:c>
      <x:c r="B8" s="6">
        <x:v>0</x:v>
      </x:c>
      <x:c r="C8" s="11" t="n">
        <x:f>IFERROR(B8/'01_기본입력'!B10,0)</x:f>
        <x:v>0</x:v>
      </x:c>
      <x:c r="D8" s="2" t="s">
        <x:v>140</x:v>
      </x:c>
      <x:c r="E8" s="2" t="s">
        <x:v>147</x:v>
      </x:c>
      <x:c r="F8" s="2" t="s">
        <x:v>148</x:v>
      </x:c>
      <x:c r="G8" s="2"/>
      <x:c r="H8" s="2"/>
    </x:row>
    <x:row r="9" ht="15">
      <x:c r="A9" s="2" t="s">
        <x:v>149</x:v>
      </x:c>
      <x:c r="B9" s="11" t="n">
        <x:f>SUM(B5:B8)</x:f>
        <x:v>7000000</x:v>
      </x:c>
      <x:c r="C9" s="11" t="n">
        <x:f>IFERROR(B9/'01_기본입력'!B10,0)</x:f>
        <x:v>7000</x:v>
      </x:c>
      <x:c r="D9" s="2" t="s">
        <x:v>136</x:v>
      </x:c>
      <x:c r="E9" s="2" t="s">
        <x:v>150</x:v>
      </x:c>
      <x:c r="F9" s="2" t="s">
        <x:v>151</x:v>
      </x:c>
      <x:c r="G9" s="2"/>
      <x:c r="H9" s="2"/>
    </x:row>
    <x:row r="10" ht="15">
      <x:c r="A10" s="2" t="s">
        <x:v>152</x:v>
      </x:c>
      <x:c r="B10" s="8" t="n">
        <x:f>B9*'01_기본입력'!B15</x:f>
        <x:v>560000</x:v>
      </x:c>
      <x:c r="C10" s="11" t="n">
        <x:f>IFERROR(B10/'01_기본입력'!B10,0)</x:f>
        <x:v>560</x:v>
      </x:c>
      <x:c r="D10" s="2" t="s">
        <x:v>136</x:v>
      </x:c>
      <x:c r="E10" s="2" t="s">
        <x:v>153</x:v>
      </x:c>
      <x:c r="F10" s="2" t="s">
        <x:v>154</x:v>
      </x:c>
      <x:c r="G10" s="2"/>
      <x:c r="H10" s="2"/>
    </x:row>
    <x:row r="11" ht="15">
      <x:c r="A11" s="2" t="s">
        <x:v>155</x:v>
      </x:c>
      <x:c r="B11" s="6">
        <x:v>0</x:v>
      </x:c>
      <x:c r="C11" s="11" t="n">
        <x:f>IFERROR(B11/'01_기본입력'!B10,0)</x:f>
        <x:v>0</x:v>
      </x:c>
      <x:c r="D11" s="2" t="s">
        <x:v>140</x:v>
      </x:c>
      <x:c r="E11" s="2" t="s">
        <x:v>156</x:v>
      </x:c>
      <x:c r="F11" s="2" t="s">
        <x:v>157</x:v>
      </x:c>
      <x:c r="G11" s="2"/>
      <x:c r="H11" s="2"/>
    </x:row>
    <x:row r="12" ht="15">
      <x:c r="A12" s="2" t="s">
        <x:v>158</x:v>
      </x:c>
      <x:c r="B12" s="6">
        <x:v>0</x:v>
      </x:c>
      <x:c r="C12" s="11" t="n">
        <x:f>IFERROR(B12/'01_기본입력'!B10,0)</x:f>
        <x:v>0</x:v>
      </x:c>
      <x:c r="D12" s="2" t="s">
        <x:v>140</x:v>
      </x:c>
      <x:c r="E12" s="2" t="s">
        <x:v>159</x:v>
      </x:c>
      <x:c r="F12" s="2"/>
      <x:c r="G12" s="2"/>
      <x:c r="H12" s="2"/>
    </x:row>
    <x:row r="13" ht="15">
      <x:c r="A13" s="2" t="s">
        <x:v>160</x:v>
      </x:c>
      <x:c r="B13" s="6">
        <x:v>0</x:v>
      </x:c>
      <x:c r="C13" s="11" t="n">
        <x:f>IFERROR(B13/'01_기본입력'!B10,0)</x:f>
        <x:v>0</x:v>
      </x:c>
      <x:c r="D13" s="2" t="s">
        <x:v>140</x:v>
      </x:c>
      <x:c r="E13" s="2" t="s">
        <x:v>161</x:v>
      </x:c>
      <x:c r="F13" s="2" t="s">
        <x:v>162</x:v>
      </x:c>
      <x:c r="G13" s="2"/>
      <x:c r="H13" s="2"/>
    </x:row>
    <x:row r="14" ht="15">
      <x:c r="A14" s="2" t="s">
        <x:v>163</x:v>
      </x:c>
      <x:c r="B14" s="6">
        <x:v>0</x:v>
      </x:c>
      <x:c r="C14" s="11" t="n">
        <x:f>IFERROR(B14/'01_기본입력'!B10,0)</x:f>
        <x:v>0</x:v>
      </x:c>
      <x:c r="D14" s="2" t="s">
        <x:v>140</x:v>
      </x:c>
      <x:c r="E14" s="2" t="s">
        <x:v>164</x:v>
      </x:c>
      <x:c r="F14" s="2"/>
      <x:c r="G14" s="2"/>
      <x:c r="H14" s="2"/>
    </x:row>
    <x:row r="15" ht="15">
      <x:c r="A15" s="2" t="s">
        <x:v>165</x:v>
      </x:c>
      <x:c r="B15" s="6">
        <x:v>0</x:v>
      </x:c>
      <x:c r="C15" s="11" t="n">
        <x:f>IFERROR(B15/'01_기본입력'!B10,0)</x:f>
        <x:v>0</x:v>
      </x:c>
      <x:c r="D15" s="2" t="s">
        <x:v>140</x:v>
      </x:c>
      <x:c r="E15" s="2" t="s">
        <x:v>166</x:v>
      </x:c>
      <x:c r="F15" s="2"/>
      <x:c r="G15" s="2"/>
      <x:c r="H15" s="2"/>
    </x:row>
    <x:row r="16" ht="15">
      <x:c r="A16" s="2" t="s">
        <x:v>167</x:v>
      </x:c>
      <x:c r="B16" s="6">
        <x:v>0</x:v>
      </x:c>
      <x:c r="C16" s="11" t="n">
        <x:f>IFERROR(B16/'01_기본입력'!B10,0)</x:f>
        <x:v>0</x:v>
      </x:c>
      <x:c r="D16" s="2" t="s">
        <x:v>140</x:v>
      </x:c>
      <x:c r="E16" s="2" t="s">
        <x:v>106</x:v>
      </x:c>
      <x:c r="F16" s="2"/>
      <x:c r="G16" s="2"/>
      <x:c r="H16" s="2"/>
    </x:row>
    <x:row r="17">
      <x:c r="A17" s="2"/>
      <x:c r="B17" s="2"/>
      <x:c r="C17" s="2"/>
      <x:c r="D17" s="2"/>
      <x:c r="E17" s="2"/>
      <x:c r="F17" s="2"/>
      <x:c r="G17" s="2"/>
      <x:c r="H17" s="2"/>
    </x:row>
    <x:row r="18" ht="16">
      <x:c r="A18" s="9" t="s">
        <x:v>168</x:v>
      </x:c>
      <x:c r="B18" s="10" t="n">
        <x:f>SUM(B5:B8)+B10+B11+B12+B13+B14+B15+B16</x:f>
        <x:v>7560000</x:v>
      </x:c>
      <x:c r="C18" s="10" t="n">
        <x:f>IFERROR(B18/'01_기본입력'!B10,0)</x:f>
        <x:v>7560</x:v>
      </x:c>
      <x:c r="D18" s="9"/>
      <x:c r="E18" s="9"/>
      <x:c r="F18" s="9"/>
      <x:c r="G18" s="2"/>
      <x:c r="H18" s="2"/>
    </x:row>
    <x:row r="19">
      <x:c r="A19" s="2"/>
      <x:c r="B19" s="2"/>
      <x:c r="C19" s="2"/>
      <x:c r="D19" s="2"/>
      <x:c r="E19" s="2"/>
      <x:c r="F19" s="2"/>
      <x:c r="G19" s="2"/>
      <x:c r="H19" s="2"/>
    </x:row>
    <x:row r="20">
      <x:c r="A20" s="2"/>
      <x:c r="B20" s="2"/>
      <x:c r="C20" s="2"/>
      <x:c r="D20" s="2"/>
      <x:c r="E20" s="2"/>
      <x:c r="F20" s="2"/>
      <x:c r="G20" s="2"/>
      <x:c r="H20" s="2"/>
    </x:row>
    <x:row r="21" ht="15">
      <x:c r="A21" s="18" t="s">
        <x:v>169</x:v>
      </x:c>
      <x:c r="B21" s="18"/>
      <x:c r="C21" s="18"/>
      <x:c r="D21" s="18"/>
      <x:c r="E21" s="18"/>
      <x:c r="F21" s="18"/>
      <x:c r="G21" s="2"/>
      <x:c r="H21" s="2"/>
    </x:row>
    <x:row r="22" ht="16">
      <x:c r="A22" s="1" t="s">
        <x:v>31</x:v>
      </x:c>
      <x:c r="B22" s="1" t="s">
        <x:v>170</x:v>
      </x:c>
      <x:c r="C22" s="1" t="s">
        <x:v>171</x:v>
      </x:c>
      <x:c r="D22" s="1" t="s">
        <x:v>34</x:v>
      </x:c>
      <x:c r="E22" s="2"/>
      <x:c r="F22" s="2"/>
      <x:c r="G22" s="2"/>
      <x:c r="H22" s="2"/>
    </x:row>
    <x:row r="23" ht="75">
      <x:c r="A23" s="2" t="s">
        <x:v>172</x:v>
      </x:c>
      <x:c r="B23" s="12" t="n">
        <x:f>(B9+B10+B11)*'01_기본입력'!B14</x:f>
        <x:v>756000</x:v>
      </x:c>
      <x:c r="C23" s="2" t="s">
        <x:v>173</x:v>
      </x:c>
      <x:c r="D23" s="2" t="s">
        <x:v>174</x:v>
      </x:c>
      <x:c r="E23" s="2"/>
      <x:c r="F23" s="2"/>
      <x:c r="G23" s="2"/>
      <x:c r="H23" s="2"/>
    </x:row>
    <x:row r="24">
      <x:c r="A24" s="2"/>
      <x:c r="B24" s="2"/>
      <x:c r="C24" s="2"/>
      <x:c r="D24" s="2"/>
      <x:c r="E24" s="2"/>
      <x:c r="F24" s="2"/>
      <x:c r="G24" s="2"/>
      <x:c r="H24" s="2"/>
    </x:row>
    <x:row r="25">
      <x:c r="A25" s="19" t="s">
        <x:v>175</x:v>
      </x:c>
      <x:c r="B25" s="19"/>
      <x:c r="C25" s="19"/>
      <x:c r="D25" s="19"/>
      <x:c r="E25" s="19"/>
      <x:c r="F25" s="19"/>
      <x:c r="G25" s="2"/>
      <x:c r="H25" s="2"/>
    </x:row>
    <x:row r="26">
      <x:c r="A26" s="19"/>
      <x:c r="B26" s="19"/>
      <x:c r="C26" s="19"/>
      <x:c r="D26" s="19"/>
      <x:c r="E26" s="19"/>
      <x:c r="F26" s="19"/>
      <x:c r="G26" s="2"/>
      <x:c r="H26" s="2"/>
    </x:row>
    <x:row r="27">
      <x:c r="A27" s="19"/>
      <x:c r="B27" s="19"/>
      <x:c r="C27" s="19"/>
      <x:c r="D27" s="19"/>
      <x:c r="E27" s="19"/>
      <x:c r="F27" s="19"/>
      <x:c r="G27" s="2"/>
      <x:c r="H27" s="2"/>
    </x:row>
    <x:row r="28">
      <x:c r="A28" s="19"/>
      <x:c r="B28" s="19"/>
      <x:c r="C28" s="19"/>
      <x:c r="D28" s="19"/>
      <x:c r="E28" s="19"/>
      <x:c r="F28" s="19"/>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1:G2"/>
    <x:mergeCell ref="A21:F21"/>
    <x:mergeCell ref="A25:F28"/>
  </x:mergeCells>
  <x:pageMargins left="0.7" right="0.7" top="0.75" bottom="0.75" header="0.3" footer="0.3"/>
</x:worksheet>
</file>

<file path=xl/worksheets/sheet5.xml><?xml version="1.0" encoding="utf-8"?>
<x:worksheet xmlns:x="http://schemas.openxmlformats.org/spreadsheetml/2006/main">
  <x:sheetFormatPr baseColWidth="10" defaultColWidth="8.83203125" defaultRowHeight="14"/>
  <x:cols>
    <x:col min="1" max="1" width="28" customWidth="1"/>
    <x:col min="2" max="2" width="16" customWidth="1"/>
    <x:col min="3" max="3" width="14" customWidth="1"/>
    <x:col min="4" max="4" width="18" customWidth="1"/>
    <x:col min="5" max="6" width="30" customWidth="1"/>
    <x:col min="7" max="7" width="12" customWidth="1"/>
  </x:cols>
  <x:sheetData>
    <x:row r="1" ht="37.25" customHeight="1">
      <x:c r="A1" s="17" t="s">
        <x:v>176</x:v>
      </x:c>
      <x:c r="B1" s="17"/>
      <x:c r="C1" s="17"/>
      <x:c r="D1" s="17"/>
      <x:c r="E1" s="17"/>
      <x:c r="F1" s="17"/>
      <x:c r="G1" s="17"/>
      <x:c r="H1" s="2"/>
    </x:row>
    <x:row r="2" ht="37.25" customHeight="1">
      <x:c r="A2" s="17"/>
      <x:c r="B2" s="17"/>
      <x:c r="C2" s="17"/>
      <x:c r="D2" s="17"/>
      <x:c r="E2" s="17"/>
      <x:c r="F2" s="17"/>
      <x:c r="G2" s="17"/>
      <x:c r="H2" s="2"/>
    </x:row>
    <x:row r="3">
      <x:c r="A3" s="2"/>
      <x:c r="B3" s="2"/>
      <x:c r="C3" s="2"/>
      <x:c r="D3" s="2"/>
      <x:c r="E3" s="2"/>
      <x:c r="F3" s="2"/>
      <x:c r="G3" s="2"/>
      <x:c r="H3" s="2"/>
    </x:row>
    <x:row r="4" ht="16">
      <x:c r="A4" s="1" t="s">
        <x:v>72</x:v>
      </x:c>
      <x:c r="B4" s="1" t="s">
        <x:v>32</x:v>
      </x:c>
      <x:c r="C4" s="1" t="s">
        <x:v>33</x:v>
      </x:c>
      <x:c r="D4" s="1" t="s">
        <x:v>132</x:v>
      </x:c>
      <x:c r="E4" s="1" t="s">
        <x:v>34</x:v>
      </x:c>
      <x:c r="F4" s="1" t="s">
        <x:v>76</x:v>
      </x:c>
      <x:c r="G4" s="2"/>
      <x:c r="H4" s="2"/>
    </x:row>
    <x:row r="5" ht="15">
      <x:c r="A5" s="2" t="s">
        <x:v>177</x:v>
      </x:c>
      <x:c r="B5" s="7">
        <x:v>0.1</x:v>
      </x:c>
      <x:c r="C5" s="2" t="s">
        <x:v>61</x:v>
      </x:c>
      <x:c r="D5" s="11" t="n">
        <x:f>'01_기본입력'!B13*B5</x:f>
        <x:v>1990</x:v>
      </x:c>
      <x:c r="E5" s="2" t="s">
        <x:v>178</x:v>
      </x:c>
      <x:c r="F5" s="2" t="s">
        <x:v>179</x:v>
      </x:c>
      <x:c r="G5" s="2"/>
      <x:c r="H5" s="2"/>
    </x:row>
    <x:row r="6" ht="15">
      <x:c r="A6" s="2" t="s">
        <x:v>180</x:v>
      </x:c>
      <x:c r="B6" s="7">
        <x:v>0.03</x:v>
      </x:c>
      <x:c r="C6" s="2" t="s">
        <x:v>61</x:v>
      </x:c>
      <x:c r="D6" s="11" t="n">
        <x:f>'01_기본입력'!B13*B6</x:f>
        <x:v>597</x:v>
      </x:c>
      <x:c r="E6" s="2" t="s">
        <x:v>181</x:v>
      </x:c>
      <x:c r="F6" s="2"/>
      <x:c r="G6" s="2"/>
      <x:c r="H6" s="2"/>
    </x:row>
    <x:row r="7" ht="15">
      <x:c r="A7" s="2" t="s">
        <x:v>182</x:v>
      </x:c>
      <x:c r="B7" s="7">
        <x:v>0.15</x:v>
      </x:c>
      <x:c r="C7" s="2" t="s">
        <x:v>61</x:v>
      </x:c>
      <x:c r="D7" s="11" t="n">
        <x:f>'01_기본입력'!B13*B7</x:f>
        <x:v>2985</x:v>
      </x:c>
      <x:c r="E7" s="2" t="s">
        <x:v>183</x:v>
      </x:c>
      <x:c r="F7" s="2" t="s">
        <x:v>184</x:v>
      </x:c>
      <x:c r="G7" s="2"/>
      <x:c r="H7" s="2"/>
    </x:row>
    <x:row r="8" ht="15">
      <x:c r="A8" s="2" t="s">
        <x:v>185</x:v>
      </x:c>
      <x:c r="B8" s="6">
        <x:v>3000</x:v>
      </x:c>
      <x:c r="C8" s="2" t="s">
        <x:v>186</x:v>
      </x:c>
      <x:c r="D8" s="11" t="n">
        <x:f>B8</x:f>
        <x:v>3000</x:v>
      </x:c>
      <x:c r="E8" s="2" t="s">
        <x:v>187</x:v>
      </x:c>
      <x:c r="F8" s="2"/>
      <x:c r="G8" s="2"/>
      <x:c r="H8" s="2"/>
    </x:row>
    <x:row r="9" ht="15">
      <x:c r="A9" s="2" t="s">
        <x:v>188</x:v>
      </x:c>
      <x:c r="B9" s="6">
        <x:v>500</x:v>
      </x:c>
      <x:c r="C9" s="2" t="s">
        <x:v>186</x:v>
      </x:c>
      <x:c r="D9" s="11" t="n">
        <x:f>B9</x:f>
        <x:v>500</x:v>
      </x:c>
      <x:c r="E9" s="2" t="s">
        <x:v>189</x:v>
      </x:c>
      <x:c r="F9" s="2"/>
      <x:c r="G9" s="2"/>
      <x:c r="H9" s="2"/>
    </x:row>
    <x:row r="10" ht="15">
      <x:c r="A10" s="2" t="s">
        <x:v>190</x:v>
      </x:c>
      <x:c r="B10" s="6">
        <x:v>0</x:v>
      </x:c>
      <x:c r="C10" s="2" t="s">
        <x:v>186</x:v>
      </x:c>
      <x:c r="D10" s="11" t="n">
        <x:f>B10</x:f>
        <x:v>0</x:v>
      </x:c>
      <x:c r="E10" s="2" t="s">
        <x:v>147</x:v>
      </x:c>
      <x:c r="F10" s="2"/>
      <x:c r="G10" s="2"/>
      <x:c r="H10" s="2"/>
    </x:row>
    <x:row r="11" ht="15">
      <x:c r="A11" s="2" t="s">
        <x:v>191</x:v>
      </x:c>
      <x:c r="B11" s="7" t="n">
        <x:v>0.03</x:v>
      </x:c>
      <x:c r="C11" s="2" t="s">
        <x:v>61</x:v>
      </x:c>
      <x:c r="D11" s="11" t="n">
        <x:f>B11*B12</x:f>
        <x:v>150</x:v>
      </x:c>
      <x:c r="E11" s="2" t="s">
        <x:v>192</x:v>
      </x:c>
      <x:c r="F11" s="2"/>
      <x:c r="G11" s="2"/>
      <x:c r="H11" s="2"/>
    </x:row>
    <x:row r="12" ht="15">
      <x:c r="A12" s="2" t="s">
        <x:v>193</x:v>
      </x:c>
      <x:c r="B12" s="6">
        <x:v>5000</x:v>
      </x:c>
      <x:c r="C12" s="2" t="s">
        <x:v>186</x:v>
      </x:c>
      <x:c r="D12" s="11"/>
      <x:c r="E12" s="2" t="s">
        <x:v>194</x:v>
      </x:c>
      <x:c r="F12" s="2"/>
      <x:c r="G12" s="2"/>
      <x:c r="H12" s="2"/>
    </x:row>
    <x:row r="13" ht="15">
      <x:c r="A13" s="2" t="s">
        <x:v>195</x:v>
      </x:c>
      <x:c r="B13" s="7">
        <x:v>0.02</x:v>
      </x:c>
      <x:c r="C13" s="2" t="s">
        <x:v>61</x:v>
      </x:c>
      <x:c r="D13" s="11" t="n">
        <x:f>B13*B14</x:f>
        <x:v>160</x:v>
      </x:c>
      <x:c r="E13" s="2" t="s">
        <x:v>196</x:v>
      </x:c>
      <x:c r="F13" s="2"/>
      <x:c r="G13" s="2"/>
      <x:c r="H13" s="2"/>
    </x:row>
    <x:row r="14" ht="15">
      <x:c r="A14" s="2" t="s">
        <x:v>197</x:v>
      </x:c>
      <x:c r="B14" s="6">
        <x:v>8000</x:v>
      </x:c>
      <x:c r="C14" s="2" t="s">
        <x:v>186</x:v>
      </x:c>
      <x:c r="D14" s="11"/>
      <x:c r="E14" s="2" t="s">
        <x:v>198</x:v>
      </x:c>
      <x:c r="F14" s="2"/>
      <x:c r="G14" s="2"/>
      <x:c r="H14" s="2"/>
    </x:row>
    <x:row r="15" ht="15">
      <x:c r="A15" s="2" t="s">
        <x:v>199</x:v>
      </x:c>
      <x:c r="B15" s="7">
        <x:v>0.02</x:v>
      </x:c>
      <x:c r="C15" s="2" t="s">
        <x:v>61</x:v>
      </x:c>
      <x:c r="D15" s="11" t="n">
        <x:f>B15*B16</x:f>
        <x:v>140</x:v>
      </x:c>
      <x:c r="E15" s="2" t="s">
        <x:v>200</x:v>
      </x:c>
      <x:c r="F15" s="2"/>
      <x:c r="G15" s="2"/>
      <x:c r="H15" s="2"/>
    </x:row>
    <x:row r="16" ht="15">
      <x:c r="A16" s="2" t="s">
        <x:v>201</x:v>
      </x:c>
      <x:c r="B16" s="6">
        <x:v>7000</x:v>
      </x:c>
      <x:c r="C16" s="2" t="s">
        <x:v>186</x:v>
      </x:c>
      <x:c r="D16" s="11"/>
      <x:c r="E16" s="2" t="s">
        <x:v>202</x:v>
      </x:c>
      <x:c r="F16" s="2"/>
      <x:c r="G16" s="2"/>
      <x:c r="H16" s="2"/>
    </x:row>
    <x:row r="17" ht="15">
      <x:c r="A17" s="2" t="s">
        <x:v>203</x:v>
      </x:c>
      <x:c r="B17" s="6">
        <x:v>0</x:v>
      </x:c>
      <x:c r="C17" s="2" t="s">
        <x:v>58</x:v>
      </x:c>
      <x:c r="D17" s="11" t="n">
        <x:f>B17</x:f>
        <x:v>0</x:v>
      </x:c>
      <x:c r="E17" s="2" t="s">
        <x:v>204</x:v>
      </x:c>
      <x:c r="F17" s="2" t="s">
        <x:v>205</x:v>
      </x:c>
      <x:c r="G17" s="2"/>
      <x:c r="H17" s="2"/>
    </x:row>
    <x:row r="18" ht="15">
      <x:c r="A18" s="2" t="s">
        <x:v>206</x:v>
      </x:c>
      <x:c r="B18" s="6">
        <x:v>0</x:v>
      </x:c>
      <x:c r="C18" s="2" t="s">
        <x:v>58</x:v>
      </x:c>
      <x:c r="D18" s="11" t="n">
        <x:f>B18</x:f>
        <x:v>0</x:v>
      </x:c>
      <x:c r="E18" s="2" t="s">
        <x:v>106</x:v>
      </x:c>
      <x:c r="F18" s="2"/>
      <x:c r="G18" s="2"/>
      <x:c r="H18" s="2"/>
    </x:row>
    <x:row r="19">
      <x:c r="A19" s="2"/>
      <x:c r="B19" s="2"/>
      <x:c r="C19" s="2"/>
      <x:c r="D19" s="2"/>
      <x:c r="E19" s="2"/>
      <x:c r="F19" s="2"/>
      <x:c r="G19" s="2"/>
      <x:c r="H19" s="2"/>
    </x:row>
    <x:row r="20" ht="16">
      <x:c r="A20" s="9" t="s">
        <x:v>207</x:v>
      </x:c>
      <x:c r="B20" s="9"/>
      <x:c r="C20" s="9"/>
      <x:c r="D20" s="10" t="n">
        <x:f>SUM(D5:D18)</x:f>
        <x:v>9522</x:v>
      </x:c>
      <x:c r="E20" s="9"/>
      <x:c r="F20" s="9"/>
      <x:c r="G20" s="2"/>
      <x:c r="H20" s="2"/>
    </x:row>
    <x:row r="21">
      <x:c r="A21" s="2"/>
      <x:c r="B21" s="2"/>
      <x:c r="C21" s="2"/>
      <x:c r="D21" s="2"/>
      <x:c r="E21" s="2"/>
      <x:c r="F21" s="2"/>
      <x:c r="G21" s="2"/>
      <x:c r="H21" s="2"/>
    </x:row>
    <x:row r="22" ht="15">
      <x:c r="A22" s="18" t="s">
        <x:v>208</x:v>
      </x:c>
      <x:c r="B22" s="18"/>
      <x:c r="C22" s="18"/>
      <x:c r="D22" s="18"/>
      <x:c r="E22" s="18"/>
      <x:c r="F22" s="18"/>
      <x:c r="G22" s="2"/>
      <x:c r="H22" s="2"/>
    </x:row>
    <x:row r="23">
      <x:c r="A23" s="19" t="s">
        <x:v>209</x:v>
      </x:c>
      <x:c r="B23" s="19"/>
      <x:c r="C23" s="19"/>
      <x:c r="D23" s="19"/>
      <x:c r="E23" s="19"/>
      <x:c r="F23" s="19"/>
      <x:c r="G23" s="2"/>
      <x:c r="H23" s="2"/>
    </x:row>
    <x:row r="24">
      <x:c r="A24" s="19"/>
      <x:c r="B24" s="19"/>
      <x:c r="C24" s="19"/>
      <x:c r="D24" s="19"/>
      <x:c r="E24" s="19"/>
      <x:c r="F24" s="19"/>
      <x:c r="G24" s="2"/>
      <x:c r="H24" s="2"/>
    </x:row>
    <x:row r="25">
      <x:c r="A25" s="19"/>
      <x:c r="B25" s="19"/>
      <x:c r="C25" s="19"/>
      <x:c r="D25" s="19"/>
      <x:c r="E25" s="19"/>
      <x:c r="F25" s="19"/>
      <x:c r="G25" s="2"/>
      <x:c r="H25" s="2"/>
    </x:row>
    <x:row r="26">
      <x:c r="A26" s="19"/>
      <x:c r="B26" s="19"/>
      <x:c r="C26" s="19"/>
      <x:c r="D26" s="19"/>
      <x:c r="E26" s="19"/>
      <x:c r="F26" s="19"/>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1:G2"/>
    <x:mergeCell ref="A22:F22"/>
    <x:mergeCell ref="A23:F26"/>
  </x:mergeCells>
  <x:pageMargins left="0.7" right="0.7" top="0.75" bottom="0.75" header="0.3" footer="0.3"/>
</x:worksheet>
</file>

<file path=xl/worksheets/sheet6.xml><?xml version="1.0" encoding="utf-8"?>
<x:worksheet xmlns:x="http://schemas.openxmlformats.org/spreadsheetml/2006/main">
  <x:sheetFormatPr baseColWidth="10" defaultColWidth="8.83203125" defaultRowHeight="14"/>
  <x:cols>
    <x:col min="1" max="1" width="32" customWidth="1"/>
    <x:col min="2" max="2" width="18" customWidth="1"/>
    <x:col min="3" max="3" width="12" customWidth="1"/>
    <x:col min="4" max="4" width="32" customWidth="1"/>
    <x:col min="5" max="5" width="4" customWidth="1"/>
    <x:col min="6" max="6" width="30" customWidth="1"/>
    <x:col min="7" max="7" width="18" customWidth="1"/>
    <x:col min="8" max="8" width="30" customWidth="1"/>
  </x:cols>
  <x:sheetData>
    <x:row r="1" ht="37.25" customHeight="1">
      <x:c r="A1" s="17" t="s">
        <x:v>210</x:v>
      </x:c>
      <x:c r="B1" s="17"/>
      <x:c r="C1" s="17"/>
      <x:c r="D1" s="17"/>
      <x:c r="E1" s="17"/>
      <x:c r="F1" s="17"/>
      <x:c r="G1" s="17"/>
      <x:c r="H1" s="17"/>
      <x:c r="I1" s="2"/>
      <x:c r="J1" s="2"/>
      <x:c r="K1" s="2"/>
      <x:c r="L1" s="2"/>
      <x:c r="M1" s="2"/>
      <x:c r="N1" s="2"/>
    </x:row>
    <x:row r="2" ht="37.25" customHeight="1">
      <x:c r="A2" s="17"/>
      <x:c r="B2" s="17"/>
      <x:c r="C2" s="17"/>
      <x:c r="D2" s="17"/>
      <x:c r="E2" s="17"/>
      <x:c r="F2" s="17"/>
      <x:c r="G2" s="17"/>
      <x:c r="H2" s="17"/>
      <x:c r="I2" s="2"/>
      <x:c r="J2" s="2"/>
      <x:c r="K2" s="2"/>
      <x:c r="L2" s="2"/>
      <x:c r="M2" s="2"/>
      <x:c r="N2" s="2"/>
    </x:row>
    <x:row r="3">
      <x:c r="A3" s="2"/>
      <x:c r="B3" s="2"/>
      <x:c r="C3" s="2"/>
      <x:c r="D3" s="2"/>
      <x:c r="E3" s="2"/>
      <x:c r="F3" s="2"/>
      <x:c r="G3" s="2"/>
      <x:c r="H3" s="2"/>
      <x:c r="I3" s="2"/>
      <x:c r="J3" s="2"/>
      <x:c r="K3" s="2"/>
      <x:c r="L3" s="2"/>
      <x:c r="M3" s="2"/>
      <x:c r="N3" s="2"/>
    </x:row>
    <x:row r="4" ht="16">
      <x:c r="A4" s="1" t="s">
        <x:v>211</x:v>
      </x:c>
      <x:c r="B4" s="1" t="s">
        <x:v>212</x:v>
      </x:c>
      <x:c r="C4" s="1" t="s">
        <x:v>33</x:v>
      </x:c>
      <x:c r="D4" s="1" t="s">
        <x:v>213</x:v>
      </x:c>
      <x:c r="E4" s="2"/>
      <x:c r="F4" s="1" t="s">
        <x:v>214</x:v>
      </x:c>
      <x:c r="G4" s="1" t="s">
        <x:v>212</x:v>
      </x:c>
      <x:c r="H4" s="1" t="s">
        <x:v>34</x:v>
      </x:c>
      <x:c r="I4" s="2"/>
      <x:c r="J4" s="2"/>
      <x:c r="K4" s="2"/>
      <x:c r="L4" s="2"/>
      <x:c r="M4" s="2"/>
      <x:c r="N4" s="2"/>
    </x:row>
    <x:row r="5" ht="15">
      <x:c r="A5" s="2" t="s">
        <x:v>57</x:v>
      </x:c>
      <x:c r="B5" s="8" t="n">
        <x:f>'01_기본입력'!B13</x:f>
        <x:v>19900</x:v>
      </x:c>
      <x:c r="C5" s="2" t="s">
        <x:v>58</x:v>
      </x:c>
      <x:c r="D5" s="2" t="s">
        <x:v>59</x:v>
      </x:c>
      <x:c r="E5" s="2"/>
      <x:c r="F5" s="2" t="s">
        <x:v>108</x:v>
      </x:c>
      <x:c r="G5" s="8" t="n">
        <x:f>'02_개발_양산'!C19</x:f>
        <x:v>0</x:v>
      </x:c>
      <x:c r="H5" s="2" t="s">
        <x:v>215</x:v>
      </x:c>
      <x:c r="I5" s="2"/>
      <x:c r="J5" s="2"/>
      <x:c r="K5" s="2"/>
      <x:c r="L5" s="2"/>
      <x:c r="M5" s="2"/>
      <x:c r="N5" s="2"/>
    </x:row>
    <x:row r="6" ht="15">
      <x:c r="A6" s="2" t="s">
        <x:v>216</x:v>
      </x:c>
      <x:c r="B6" s="8" t="n">
        <x:f>'01_기본입력'!B13/(1+'01_기본입력'!B14)</x:f>
        <x:v>18090.90909090909</x:v>
      </x:c>
      <x:c r="C6" s="2" t="s">
        <x:v>58</x:v>
      </x:c>
      <x:c r="D6" s="2" t="s">
        <x:v>217</x:v>
      </x:c>
      <x:c r="E6" s="2"/>
      <x:c r="F6" s="2" t="s">
        <x:v>218</x:v>
      </x:c>
      <x:c r="G6" s="8" t="n">
        <x:f>'02_개발_양산'!B24</x:f>
        <x:v>30000000</x:v>
      </x:c>
      <x:c r="H6" s="2" t="s">
        <x:v>219</x:v>
      </x:c>
      <x:c r="I6" s="2"/>
      <x:c r="J6" s="2"/>
      <x:c r="K6" s="2"/>
      <x:c r="L6" s="2"/>
      <x:c r="M6" s="2"/>
      <x:c r="N6" s="2"/>
    </x:row>
    <x:row r="7" ht="15">
      <x:c r="A7" s="2" t="s">
        <x:v>220</x:v>
      </x:c>
      <x:c r="B7" s="8" t="n">
        <x:f>'03_수입원가'!C18</x:f>
        <x:v>7560</x:v>
      </x:c>
      <x:c r="C7" s="2" t="s">
        <x:v>58</x:v>
      </x:c>
      <x:c r="D7" s="2" t="s">
        <x:v>221</x:v>
      </x:c>
      <x:c r="E7" s="2"/>
      <x:c r="F7" s="2" t="s">
        <x:v>222</x:v>
      </x:c>
      <x:c r="G7" s="8" t="n">
        <x:f>'02_개발_양산'!B31+'02_개발_양산'!B32</x:f>
        <x:v>0</x:v>
      </x:c>
      <x:c r="H7" s="2" t="s">
        <x:v>223</x:v>
      </x:c>
      <x:c r="I7" s="2"/>
      <x:c r="J7" s="2"/>
      <x:c r="K7" s="2"/>
      <x:c r="L7" s="2"/>
      <x:c r="M7" s="2"/>
      <x:c r="N7" s="2"/>
    </x:row>
    <x:row r="8" ht="15">
      <x:c r="A8" s="2" t="s">
        <x:v>224</x:v>
      </x:c>
      <x:c r="B8" s="8" t="n">
        <x:f>'04_판매비용'!D20</x:f>
        <x:v>9522</x:v>
      </x:c>
      <x:c r="C8" s="2" t="s">
        <x:v>58</x:v>
      </x:c>
      <x:c r="D8" s="2" t="s">
        <x:v>225</x:v>
      </x:c>
      <x:c r="E8" s="2"/>
      <x:c r="F8" s="2" t="s">
        <x:v>226</x:v>
      </x:c>
      <x:c r="G8" s="11" t="n">
        <x:f>SUM(G5:G7)</x:f>
        <x:v>30000000</x:v>
      </x:c>
      <x:c r="H8" s="2" t="s">
        <x:v>227</x:v>
      </x:c>
      <x:c r="I8" s="2"/>
      <x:c r="J8" s="2"/>
      <x:c r="K8" s="2"/>
      <x:c r="L8" s="2"/>
      <x:c r="M8" s="2"/>
      <x:c r="N8" s="2"/>
    </x:row>
    <x:row r="9" ht="15">
      <x:c r="A9" s="2" t="s">
        <x:v>228</x:v>
      </x:c>
      <x:c r="B9" s="11" t="n">
        <x:f>B6-B7-B8</x:f>
        <x:v>1008.9090909090883</x:v>
      </x:c>
      <x:c r="C9" s="2" t="s">
        <x:v>58</x:v>
      </x:c>
      <x:c r="D9" s="2" t="s">
        <x:v>229</x:v>
      </x:c>
      <x:c r="E9" s="2"/>
      <x:c r="F9" s="2" t="s">
        <x:v>230</x:v>
      </x:c>
      <x:c r="G9" s="11" t="n">
        <x:f>IF(B9&lt;=0,"공헌이익 음수",G8/B9)</x:f>
        <x:v>29735.087403135778</x:v>
      </x:c>
      <x:c r="H9" s="2" t="s">
        <x:v>231</x:v>
      </x:c>
      <x:c r="I9" s="2"/>
      <x:c r="J9" s="2"/>
      <x:c r="K9" s="2"/>
      <x:c r="L9" s="2"/>
      <x:c r="M9" s="2"/>
      <x:c r="N9" s="2"/>
    </x:row>
    <x:row r="10" ht="15">
      <x:c r="A10" s="2" t="s">
        <x:v>232</x:v>
      </x:c>
      <x:c r="B10" s="13" t="n">
        <x:f>IFERROR(B9/B6,0)</x:f>
        <x:v>0.05576884422110539</x:v>
      </x:c>
      <x:c r="C10" s="2" t="s">
        <x:v>61</x:v>
      </x:c>
      <x:c r="D10" s="2" t="s">
        <x:v>233</x:v>
      </x:c>
      <x:c r="E10" s="2"/>
      <x:c r="F10" s="2" t="s">
        <x:v>53</x:v>
      </x:c>
      <x:c r="G10" s="8" t="n">
        <x:f>'01_기본입력'!B11</x:f>
        <x:v>10000</x:v>
      </x:c>
      <x:c r="H10" s="2" t="s">
        <x:v>234</x:v>
      </x:c>
      <x:c r="I10" s="2"/>
      <x:c r="J10" s="2"/>
      <x:c r="K10" s="2"/>
      <x:c r="L10" s="2"/>
      <x:c r="M10" s="2"/>
      <x:c r="N10" s="2"/>
    </x:row>
    <x:row r="11" ht="30">
      <x:c r="A11" s="2" t="s">
        <x:v>235</x:v>
      </x:c>
      <x:c r="B11" s="8" t="n">
        <x:f>'02_개발_양산'!E19</x:f>
        <x:v>0</x:v>
      </x:c>
      <x:c r="C11" s="2" t="s">
        <x:v>58</x:v>
      </x:c>
      <x:c r="D11" s="2" t="s">
        <x:v>236</x:v>
      </x:c>
      <x:c r="E11" s="2"/>
      <x:c r="F11" s="2" t="s">
        <x:v>237</x:v>
      </x:c>
      <x:c r="G11" s="14" t="str">
        <x:f>IF(G10&gt;=G9,"예상판매량이 BEP 이상","예상판매량이 BEP 미만")</x:f>
        <x:v>예상판매량이 BEP 미만</x:v>
      </x:c>
      <x:c r="H11" s="2" t="s">
        <x:v>238</x:v>
      </x:c>
      <x:c r="I11" s="2"/>
      <x:c r="J11" s="2"/>
      <x:c r="K11" s="2"/>
      <x:c r="L11" s="2"/>
      <x:c r="M11" s="2"/>
      <x:c r="N11" s="2"/>
    </x:row>
    <x:row r="12" ht="15">
      <x:c r="A12" s="2" t="s">
        <x:v>239</x:v>
      </x:c>
      <x:c r="B12" s="8" t="n">
        <x:f>'02_개발_양산'!B29</x:f>
        <x:v>3000</x:v>
      </x:c>
      <x:c r="C12" s="2" t="s">
        <x:v>58</x:v>
      </x:c>
      <x:c r="D12" s="2" t="s">
        <x:v>123</x:v>
      </x:c>
      <x:c r="E12" s="2"/>
      <x:c r="F12" s="2" t="s">
        <x:v>240</x:v>
      </x:c>
      <x:c r="G12" s="8" t="n">
        <x:f>'03_수입원가'!B5</x:f>
        <x:v>7000000</x:v>
      </x:c>
      <x:c r="H12" s="2" t="s">
        <x:v>241</x:v>
      </x:c>
      <x:c r="I12" s="2"/>
      <x:c r="J12" s="2"/>
      <x:c r="K12" s="2"/>
      <x:c r="L12" s="2"/>
      <x:c r="M12" s="2"/>
      <x:c r="N12" s="2"/>
    </x:row>
    <x:row r="13" ht="15">
      <x:c r="A13" s="2" t="s">
        <x:v>242</x:v>
      </x:c>
      <x:c r="B13" s="8" t="n">
        <x:f>IFERROR(('02_개발_양산'!B31+'02_개발_양산'!B32)/'01_기본입력'!B11,0)</x:f>
        <x:v>0</x:v>
      </x:c>
      <x:c r="C13" s="2" t="s">
        <x:v>58</x:v>
      </x:c>
      <x:c r="D13" s="2" t="s">
        <x:v>123</x:v>
      </x:c>
      <x:c r="E13" s="2"/>
      <x:c r="F13" s="2" t="s">
        <x:v>243</x:v>
      </x:c>
      <x:c r="G13" s="8" t="n">
        <x:f>'03_수입원가'!B18-'03_수입원가'!B5</x:f>
        <x:v>560000</x:v>
      </x:c>
      <x:c r="H13" s="2" t="s">
        <x:v>244</x:v>
      </x:c>
      <x:c r="I13" s="2"/>
      <x:c r="J13" s="2"/>
      <x:c r="K13" s="2"/>
      <x:c r="L13" s="2"/>
      <x:c r="M13" s="2"/>
      <x:c r="N13" s="2"/>
    </x:row>
    <x:row r="14" ht="15">
      <x:c r="A14" s="2" t="s">
        <x:v>245</x:v>
      </x:c>
      <x:c r="B14" s="11" t="n">
        <x:f>B7+B8+B11+B12+B13</x:f>
        <x:v>20082</x:v>
      </x:c>
      <x:c r="C14" s="2" t="s">
        <x:v>58</x:v>
      </x:c>
      <x:c r="D14" s="2" t="s">
        <x:v>246</x:v>
      </x:c>
      <x:c r="E14" s="2"/>
      <x:c r="F14" s="2" t="s">
        <x:v>247</x:v>
      </x:c>
      <x:c r="G14" s="8" t="n">
        <x:f>'03_수입원가'!B23</x:f>
        <x:v>756000</x:v>
      </x:c>
      <x:c r="H14" s="2" t="s">
        <x:v>248</x:v>
      </x:c>
      <x:c r="I14" s="2"/>
      <x:c r="J14" s="2"/>
      <x:c r="K14" s="2"/>
      <x:c r="L14" s="2"/>
      <x:c r="M14" s="2"/>
      <x:c r="N14" s="2"/>
    </x:row>
    <x:row r="15" ht="15">
      <x:c r="A15" s="2" t="s">
        <x:v>249</x:v>
      </x:c>
      <x:c r="B15" s="11" t="n">
        <x:f>B6-B14</x:f>
        <x:v>-1991.0909090909117</x:v>
      </x:c>
      <x:c r="C15" s="2" t="s">
        <x:v>58</x:v>
      </x:c>
      <x:c r="D15" s="2" t="s">
        <x:v>250</x:v>
      </x:c>
      <x:c r="E15" s="2"/>
      <x:c r="F15" s="2" t="s">
        <x:v>251</x:v>
      </x:c>
      <x:c r="G15" s="11" t="n">
        <x:f>SUM(G8,G12:G14)</x:f>
        <x:v>38316000</x:v>
      </x:c>
      <x:c r="H15" s="2" t="s">
        <x:v>252</x:v>
      </x:c>
      <x:c r="I15" s="2"/>
      <x:c r="J15" s="2"/>
      <x:c r="K15" s="2"/>
      <x:c r="L15" s="2"/>
      <x:c r="M15" s="2"/>
      <x:c r="N15" s="2"/>
    </x:row>
    <x:row r="16" ht="15">
      <x:c r="A16" s="2" t="s">
        <x:v>253</x:v>
      </x:c>
      <x:c r="B16" s="13" t="n">
        <x:f>IFERROR(B15/B6,0)</x:f>
        <x:v>-0.11006030150753784</x:v>
      </x:c>
      <x:c r="C16" s="2" t="s">
        <x:v>61</x:v>
      </x:c>
      <x:c r="D16" s="2" t="s">
        <x:v>233</x:v>
      </x:c>
      <x:c r="E16" s="2"/>
      <x:c r="F16" s="2"/>
      <x:c r="G16" s="2"/>
      <x:c r="H16" s="2"/>
      <x:c r="I16" s="2"/>
      <x:c r="J16" s="2"/>
      <x:c r="K16" s="2"/>
      <x:c r="L16" s="2"/>
      <x:c r="M16" s="2"/>
      <x:c r="N16" s="2"/>
    </x:row>
    <x:row r="17">
      <x:c r="A17" s="2"/>
      <x:c r="B17" s="2"/>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ht="15">
      <x:c r="A19" s="18" t="s">
        <x:v>254</x:v>
      </x:c>
      <x:c r="B19" s="18"/>
      <x:c r="C19" s="18"/>
      <x:c r="D19" s="18"/>
      <x:c r="E19" s="2"/>
      <x:c r="F19" s="2"/>
      <x:c r="G19" s="2"/>
      <x:c r="H19" s="2"/>
      <x:c r="I19" s="2"/>
      <x:c r="J19" s="2"/>
      <x:c r="K19" s="2"/>
      <x:c r="L19" s="2"/>
      <x:c r="M19" s="2"/>
      <x:c r="N19" s="2"/>
    </x:row>
    <x:row r="20" ht="16">
      <x:c r="A20" s="1" t="s">
        <x:v>31</x:v>
      </x:c>
      <x:c r="B20" s="1" t="s">
        <x:v>212</x:v>
      </x:c>
      <x:c r="C20" s="1" t="s">
        <x:v>33</x:v>
      </x:c>
      <x:c r="D20" s="2"/>
      <x:c r="E20" s="2"/>
      <x:c r="F20" s="2"/>
      <x:c r="G20" s="2"/>
      <x:c r="H20" s="2"/>
      <x:c r="I20" s="2"/>
      <x:c r="J20" s="2"/>
      <x:c r="K20" s="2"/>
      <x:c r="L20" s="2"/>
      <x:c r="M20" s="2"/>
      <x:c r="N20" s="2"/>
    </x:row>
    <x:row r="21" ht="15">
      <x:c r="A21" s="2" t="s">
        <x:v>255</x:v>
      </x:c>
      <x:c r="B21" s="12" t="n">
        <x:f>B6*'01_기본입력'!B11</x:f>
        <x:v>180909090.90909088</x:v>
      </x:c>
      <x:c r="C21" s="2" t="s">
        <x:v>112</x:v>
      </x:c>
      <x:c r="D21" s="2"/>
      <x:c r="E21" s="2"/>
      <x:c r="F21" s="2"/>
      <x:c r="G21" s="2"/>
      <x:c r="H21" s="2"/>
      <x:c r="I21" s="2"/>
      <x:c r="J21" s="2"/>
      <x:c r="K21" s="2"/>
      <x:c r="L21" s="2"/>
      <x:c r="M21" s="2"/>
      <x:c r="N21" s="2"/>
    </x:row>
    <x:row r="22" ht="15">
      <x:c r="A22" s="2" t="s">
        <x:v>256</x:v>
      </x:c>
      <x:c r="B22" s="12" t="n">
        <x:f>B9*'01_기본입력'!B11</x:f>
        <x:v>10089090.909090882</x:v>
      </x:c>
      <x:c r="C22" s="2" t="s">
        <x:v>112</x:v>
      </x:c>
      <x:c r="D22" s="2"/>
      <x:c r="E22" s="2"/>
      <x:c r="F22" s="2"/>
      <x:c r="G22" s="2"/>
      <x:c r="H22" s="2"/>
      <x:c r="I22" s="2"/>
      <x:c r="J22" s="2"/>
      <x:c r="K22" s="2"/>
      <x:c r="L22" s="2"/>
      <x:c r="M22" s="2"/>
      <x:c r="N22" s="2"/>
    </x:row>
    <x:row r="23" ht="15">
      <x:c r="A23" s="2" t="s">
        <x:v>257</x:v>
      </x:c>
      <x:c r="B23" s="12" t="n">
        <x:f>G8</x:f>
        <x:v>30000000</x:v>
      </x:c>
      <x:c r="C23" s="2" t="s">
        <x:v>112</x:v>
      </x:c>
      <x:c r="D23" s="2"/>
      <x:c r="E23" s="2"/>
      <x:c r="F23" s="2"/>
      <x:c r="G23" s="2"/>
      <x:c r="H23" s="2"/>
      <x:c r="I23" s="2"/>
      <x:c r="J23" s="2"/>
      <x:c r="K23" s="2"/>
      <x:c r="L23" s="2"/>
      <x:c r="M23" s="2"/>
      <x:c r="N23" s="2"/>
    </x:row>
    <x:row r="24" ht="16">
      <x:c r="A24" s="9" t="s">
        <x:v>258</x:v>
      </x:c>
      <x:c r="B24" s="10" t="n">
        <x:f>B22-B23</x:f>
        <x:v>-19910909.090909116</x:v>
      </x:c>
      <x:c r="C24" s="9" t="s">
        <x:v>112</x:v>
      </x:c>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19" t="s">
        <x:v>259</x:v>
      </x:c>
      <x:c r="B27" s="19"/>
      <x:c r="C27" s="19"/>
      <x:c r="D27" s="19"/>
      <x:c r="E27" s="19"/>
      <x:c r="F27" s="19"/>
      <x:c r="G27" s="19"/>
      <x:c r="H27" s="19"/>
      <x:c r="I27" s="2"/>
      <x:c r="J27" s="2"/>
      <x:c r="K27" s="2"/>
      <x:c r="L27" s="2"/>
      <x:c r="M27" s="2"/>
      <x:c r="N27" s="2"/>
    </x:row>
    <x:row r="28">
      <x:c r="A28" s="19"/>
      <x:c r="B28" s="19"/>
      <x:c r="C28" s="19"/>
      <x:c r="D28" s="19"/>
      <x:c r="E28" s="19"/>
      <x:c r="F28" s="19"/>
      <x:c r="G28" s="19"/>
      <x:c r="H28" s="19"/>
      <x:c r="I28" s="2"/>
      <x:c r="J28" s="2"/>
      <x:c r="K28" s="2"/>
      <x:c r="L28" s="2"/>
      <x:c r="M28" s="2"/>
      <x:c r="N28" s="2"/>
    </x:row>
    <x:row r="29">
      <x:c r="A29" s="19"/>
      <x:c r="B29" s="19"/>
      <x:c r="C29" s="19"/>
      <x:c r="D29" s="19"/>
      <x:c r="E29" s="19"/>
      <x:c r="F29" s="19"/>
      <x:c r="G29" s="19"/>
      <x:c r="H29" s="19"/>
      <x:c r="I29" s="2"/>
      <x:c r="J29" s="2"/>
      <x:c r="K29" s="2"/>
      <x:c r="L29" s="2"/>
      <x:c r="M29" s="2"/>
      <x:c r="N29" s="2"/>
    </x:row>
    <x:row r="30">
      <x:c r="A30" s="19"/>
      <x:c r="B30" s="19"/>
      <x:c r="C30" s="19"/>
      <x:c r="D30" s="19"/>
      <x:c r="E30" s="19"/>
      <x:c r="F30" s="19"/>
      <x:c r="G30" s="19"/>
      <x:c r="H30" s="19"/>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sheetData>
  <x:mergeCells>
    <x:mergeCell ref="A1:H2"/>
    <x:mergeCell ref="A19:D19"/>
    <x:mergeCell ref="A27:H30"/>
  </x:mergeCells>
  <x:conditionalFormatting sqref="B9:B16">
    <x:cfRule type="expression" dxfId="3" priority="1">
      <x:formula>B9&lt;0</x:formula>
    </x:cfRule>
    <x:cfRule type="expression" dxfId="2" priority="2">
      <x:formula>B9&gt;0</x:formula>
    </x:cfRule>
  </x:conditionalFormatting>
  <x:pageMargins left="0.7" right="0.7" top="0.75" bottom="0.75" header="0.3" footer="0.3"/>
</x:worksheet>
</file>

<file path=xl/worksheets/sheet7.xml><?xml version="1.0" encoding="utf-8"?>
<x:worksheet xmlns:x="http://schemas.openxmlformats.org/spreadsheetml/2006/main">
  <x:sheetFormatPr baseColWidth="10" defaultColWidth="8.83203125" defaultRowHeight="14"/>
  <x:cols>
    <x:col min="1" max="1" width="26" customWidth="1"/>
    <x:col min="2" max="4" width="16" customWidth="1"/>
    <x:col min="5" max="5" width="34" customWidth="1"/>
    <x:col min="6" max="6" width="4" customWidth="1"/>
    <x:col min="7" max="7" width="24" customWidth="1"/>
    <x:col min="8" max="10" width="16" customWidth="1"/>
  </x:cols>
  <x:sheetData>
    <x:row r="1" ht="37.25" customHeight="1">
      <x:c r="A1" s="17" t="s">
        <x:v>260</x:v>
      </x:c>
      <x:c r="B1" s="17"/>
      <x:c r="C1" s="17"/>
      <x:c r="D1" s="17"/>
      <x:c r="E1" s="17"/>
      <x:c r="F1" s="17"/>
      <x:c r="G1" s="17"/>
      <x:c r="H1" s="17"/>
      <x:c r="I1" s="2"/>
      <x:c r="J1" s="2"/>
      <x:c r="K1" s="2"/>
      <x:c r="L1" s="2"/>
      <x:c r="M1" s="2"/>
      <x:c r="N1" s="2"/>
    </x:row>
    <x:row r="2" ht="37.25" customHeight="1">
      <x:c r="A2" s="17"/>
      <x:c r="B2" s="17"/>
      <x:c r="C2" s="17"/>
      <x:c r="D2" s="17"/>
      <x:c r="E2" s="17"/>
      <x:c r="F2" s="17"/>
      <x:c r="G2" s="17"/>
      <x:c r="H2" s="17"/>
      <x:c r="I2" s="2"/>
      <x:c r="J2" s="2"/>
      <x:c r="K2" s="2"/>
      <x:c r="L2" s="2"/>
      <x:c r="M2" s="2"/>
      <x:c r="N2" s="2"/>
    </x:row>
    <x:row r="3">
      <x:c r="A3" s="2"/>
      <x:c r="B3" s="2"/>
      <x:c r="C3" s="2"/>
      <x:c r="D3" s="2"/>
      <x:c r="E3" s="2"/>
      <x:c r="F3" s="2"/>
      <x:c r="G3" s="2"/>
      <x:c r="H3" s="2"/>
      <x:c r="I3" s="2"/>
      <x:c r="J3" s="2"/>
      <x:c r="K3" s="2"/>
      <x:c r="L3" s="2"/>
      <x:c r="M3" s="2"/>
      <x:c r="N3" s="2"/>
    </x:row>
    <x:row r="4" ht="16">
      <x:c r="A4" s="1" t="s">
        <x:v>261</x:v>
      </x:c>
      <x:c r="B4" s="1" t="s">
        <x:v>262</x:v>
      </x:c>
      <x:c r="C4" s="1" t="s">
        <x:v>263</x:v>
      </x:c>
      <x:c r="D4" s="1" t="s">
        <x:v>264</x:v>
      </x:c>
      <x:c r="E4" s="1" t="s">
        <x:v>34</x:v>
      </x:c>
      <x:c r="F4" s="2"/>
      <x:c r="G4" s="2"/>
      <x:c r="H4" s="2"/>
      <x:c r="I4" s="2"/>
      <x:c r="J4" s="2"/>
      <x:c r="K4" s="2"/>
      <x:c r="L4" s="2"/>
      <x:c r="M4" s="2"/>
      <x:c r="N4" s="2"/>
    </x:row>
    <x:row r="5" ht="15">
      <x:c r="A5" s="2" t="s">
        <x:v>265</x:v>
      </x:c>
      <x:c r="B5" s="15" t="n">
        <x:f>'01_기본입력'!B9</x:f>
        <x:v>1400</x:v>
      </x:c>
      <x:c r="C5" s="15" t="n">
        <x:f>'01_기본입력'!B16</x:f>
        <x:v>1500</x:v>
      </x:c>
      <x:c r="D5" s="15" t="n">
        <x:f>'01_기본입력'!B17</x:f>
        <x:v>1600</x:v>
      </x:c>
      <x:c r="E5" s="2" t="s">
        <x:v>266</x:v>
      </x:c>
      <x:c r="F5" s="2"/>
      <x:c r="G5" s="2"/>
      <x:c r="H5" s="2"/>
      <x:c r="I5" s="2"/>
      <x:c r="J5" s="2"/>
      <x:c r="K5" s="2"/>
      <x:c r="L5" s="2"/>
      <x:c r="M5" s="2"/>
      <x:c r="N5" s="2"/>
    </x:row>
    <x:row r="6" ht="15">
      <x:c r="A6" s="2" t="s">
        <x:v>267</x:v>
      </x:c>
      <x:c r="B6" s="8" t="n">
        <x:f>'01_기본입력'!B11</x:f>
        <x:v>10000</x:v>
      </x:c>
      <x:c r="C6" s="8" t="n">
        <x:f>'01_기본입력'!B12</x:f>
        <x:v>3000</x:v>
      </x:c>
      <x:c r="D6" s="8" t="n">
        <x:f>MAX(1,ROUND('01_기본입력'!B12*0.5,0))</x:f>
        <x:v>1500</x:v>
      </x:c>
      <x:c r="E6" s="2" t="s">
        <x:v>268</x:v>
      </x:c>
      <x:c r="F6" s="2"/>
      <x:c r="G6" s="2"/>
      <x:c r="H6" s="2"/>
      <x:c r="I6" s="2"/>
      <x:c r="J6" s="2"/>
      <x:c r="K6" s="2"/>
      <x:c r="L6" s="2"/>
      <x:c r="M6" s="2"/>
      <x:c r="N6" s="2"/>
    </x:row>
    <x:row r="7" ht="15">
      <x:c r="A7" s="2" t="s">
        <x:v>182</x:v>
      </x:c>
      <x:c r="B7" s="16" t="n">
        <x:f>'04_판매비용'!B7</x:f>
        <x:v>0.15</x:v>
      </x:c>
      <x:c r="C7" s="16" t="n">
        <x:f>MIN(1,'04_판매비용'!B7+0.05)</x:f>
        <x:v>0.2</x:v>
      </x:c>
      <x:c r="D7" s="16" t="n">
        <x:f>MIN(1,'04_판매비용'!B7+0.1)</x:f>
        <x:v>0.25</x:v>
      </x:c>
      <x:c r="E7" s="2" t="s">
        <x:v>269</x:v>
      </x:c>
      <x:c r="F7" s="2"/>
      <x:c r="G7" s="2"/>
      <x:c r="H7" s="2"/>
      <x:c r="I7" s="2"/>
      <x:c r="J7" s="2"/>
      <x:c r="K7" s="2"/>
      <x:c r="L7" s="2"/>
      <x:c r="M7" s="2"/>
      <x:c r="N7" s="2"/>
    </x:row>
    <x:row r="8" ht="15">
      <x:c r="A8" s="2" t="s">
        <x:v>270</x:v>
      </x:c>
      <x:c r="B8" s="16" t="n">
        <x:f>'04_판매비용'!B11</x:f>
        <x:v>0.03</x:v>
      </x:c>
      <x:c r="C8" s="16" t="n">
        <x:f>MIN(1,'04_판매비용'!B11+0.02)</x:f>
        <x:v>0.05</x:v>
      </x:c>
      <x:c r="D8" s="16" t="n">
        <x:f>MIN(1,'04_판매비용'!B11+0.05)</x:f>
        <x:v>0.08</x:v>
      </x:c>
      <x:c r="E8" s="2" t="s">
        <x:v>271</x:v>
      </x:c>
      <x:c r="F8" s="2"/>
      <x:c r="G8" s="2"/>
      <x:c r="H8" s="2"/>
      <x:c r="I8" s="2"/>
      <x:c r="J8" s="2"/>
      <x:c r="K8" s="2"/>
      <x:c r="L8" s="2"/>
      <x:c r="M8" s="2"/>
      <x:c r="N8" s="2"/>
    </x:row>
    <x:row r="9">
      <x:c r="A9" s="2"/>
      <x:c r="B9" s="2"/>
      <x:c r="C9" s="2"/>
      <x:c r="D9" s="2"/>
      <x:c r="E9" s="2"/>
      <x:c r="F9" s="2"/>
      <x:c r="G9" s="2"/>
      <x:c r="H9" s="2"/>
      <x:c r="I9" s="2"/>
      <x:c r="J9" s="2"/>
      <x:c r="K9" s="2"/>
      <x:c r="L9" s="2"/>
      <x:c r="M9" s="2"/>
      <x:c r="N9" s="2"/>
    </x:row>
    <x:row r="10">
      <x:c r="A10" s="2"/>
      <x:c r="B10" s="2"/>
      <x:c r="C10" s="2"/>
      <x:c r="D10" s="2"/>
      <x:c r="E10" s="2"/>
      <x:c r="F10" s="2"/>
      <x:c r="G10" s="2"/>
      <x:c r="H10" s="2"/>
      <x:c r="I10" s="2"/>
      <x:c r="J10" s="2"/>
      <x:c r="K10" s="2"/>
      <x:c r="L10" s="2"/>
      <x:c r="M10" s="2"/>
      <x:c r="N10" s="2"/>
    </x:row>
    <x:row r="11" ht="16">
      <x:c r="A11" s="1" t="s">
        <x:v>272</x:v>
      </x:c>
      <x:c r="B11" s="1" t="s">
        <x:v>262</x:v>
      </x:c>
      <x:c r="C11" s="1" t="s">
        <x:v>263</x:v>
      </x:c>
      <x:c r="D11" s="1" t="s">
        <x:v>264</x:v>
      </x:c>
      <x:c r="E11" s="1" t="s">
        <x:v>34</x:v>
      </x:c>
      <x:c r="F11" s="2"/>
      <x:c r="G11" s="2"/>
      <x:c r="H11" s="2"/>
      <x:c r="I11" s="2"/>
      <x:c r="J11" s="2"/>
      <x:c r="K11" s="2"/>
      <x:c r="L11" s="2"/>
      <x:c r="M11" s="2"/>
      <x:c r="N11" s="2"/>
    </x:row>
    <x:row r="12" ht="15">
      <x:c r="A12" s="2" t="s">
        <x:v>273</x:v>
      </x:c>
      <x:c r="B12" s="11" t="n">
        <x:f>'01_기본입력'!B8*B5</x:f>
        <x:v>7000</x:v>
      </x:c>
      <x:c r="C12" s="11" t="n">
        <x:f>'01_기본입력'!B8*C5</x:f>
        <x:v>7500</x:v>
      </x:c>
      <x:c r="D12" s="11" t="n">
        <x:f>'01_기본입력'!B8*D5</x:f>
        <x:v>8000</x:v>
      </x:c>
      <x:c r="E12" s="2"/>
      <x:c r="F12" s="2"/>
      <x:c r="G12" s="2"/>
      <x:c r="H12" s="2"/>
      <x:c r="I12" s="2"/>
      <x:c r="J12" s="2"/>
      <x:c r="K12" s="2"/>
      <x:c r="L12" s="2"/>
      <x:c r="M12" s="2"/>
      <x:c r="N12" s="2"/>
    </x:row>
    <x:row r="13" ht="15">
      <x:c r="A13" s="2" t="s">
        <x:v>274</x:v>
      </x:c>
      <x:c r="B13" s="11" t="n">
        <x:f>B12+('03_수입원가'!B6+'03_수입원가'!B7+'03_수입원가'!B8)/'01_기본입력'!B10+((B12*'01_기본입력'!B10+'03_수입원가'!B6+'03_수입원가'!B7+'03_수입원가'!B8)*'01_기본입력'!B15)/'01_기본입력'!B10+('03_수입원가'!B11+'03_수입원가'!B12+'03_수입원가'!B13+'03_수입원가'!B14+'03_수입원가'!B15+'03_수입원가'!B16)/'01_기본입력'!B10</x:f>
        <x:v>7560</x:v>
      </x:c>
      <x:c r="C13" s="11" t="n">
        <x:f>C12+('03_수입원가'!B6+'03_수입원가'!B7+'03_수입원가'!B8)/'01_기본입력'!B10+((C12*'01_기본입력'!B10+'03_수입원가'!B6+'03_수입원가'!B7+'03_수입원가'!B8)*'01_기본입력'!B15)/'01_기본입력'!B10+('03_수입원가'!B11+'03_수입원가'!B12+'03_수입원가'!B13+'03_수입원가'!B14+'03_수입원가'!B15+'03_수입원가'!B16)/'01_기본입력'!B10</x:f>
        <x:v>8100</x:v>
      </x:c>
      <x:c r="D13" s="11" t="n">
        <x:f>D12+('03_수입원가'!B6+'03_수입원가'!B7+'03_수입원가'!B8)/'01_기본입력'!B10+((D12*'01_기본입력'!B10+'03_수입원가'!B6+'03_수입원가'!B7+'03_수입원가'!B8)*'01_기본입력'!B15)/'01_기본입력'!B10+('03_수입원가'!B11+'03_수입원가'!B12+'03_수입원가'!B13+'03_수입원가'!B14+'03_수입원가'!B15+'03_수입원가'!B16)/'01_기본입력'!B10</x:f>
        <x:v>8640</x:v>
      </x:c>
      <x:c r="E13" s="2"/>
      <x:c r="F13" s="2"/>
      <x:c r="G13" s="2"/>
      <x:c r="H13" s="2"/>
      <x:c r="I13" s="2"/>
      <x:c r="J13" s="2"/>
      <x:c r="K13" s="2"/>
      <x:c r="L13" s="2"/>
      <x:c r="M13" s="2"/>
      <x:c r="N13" s="2"/>
    </x:row>
    <x:row r="14" ht="15">
      <x:c r="A14" s="2" t="s">
        <x:v>275</x:v>
      </x:c>
      <x:c r="B14" s="11" t="n">
        <x:f>'04_판매비용'!D20-'04_판매비용'!D7-'04_판매비용'!D11+('01_기본입력'!B13*B7)+(B8*'04_판매비용'!B12)</x:f>
        <x:v>9522</x:v>
      </x:c>
      <x:c r="C14" s="11" t="n">
        <x:f>'04_판매비용'!D20-'04_판매비용'!D7-'04_판매비용'!D11+('01_기본입력'!B13*C7)+(C8*'04_판매비용'!B12)</x:f>
        <x:v>10617</x:v>
      </x:c>
      <x:c r="D14" s="11" t="n">
        <x:f>'04_판매비용'!D20-'04_판매비용'!D7-'04_판매비용'!D11+('01_기본입력'!B13*D7)+(D8*'04_판매비용'!B12)</x:f>
        <x:v>11762</x:v>
      </x:c>
      <x:c r="E14" s="2"/>
      <x:c r="F14" s="2"/>
      <x:c r="G14" s="2"/>
      <x:c r="H14" s="2"/>
      <x:c r="I14" s="2"/>
      <x:c r="J14" s="2"/>
      <x:c r="K14" s="2"/>
      <x:c r="L14" s="2"/>
      <x:c r="M14" s="2"/>
      <x:c r="N14" s="2"/>
    </x:row>
    <x:row r="15" ht="15">
      <x:c r="A15" s="2" t="s">
        <x:v>276</x:v>
      </x:c>
      <x:c r="B15" s="11" t="n">
        <x:f>'05_손익분석'!B6-B13-B14</x:f>
        <x:v>1008.9090909090883</x:v>
      </x:c>
      <x:c r="C15" s="11" t="n">
        <x:f>'05_손익분석'!B6-C13-C14</x:f>
        <x:v>-626.0909090909117</x:v>
      </x:c>
      <x:c r="D15" s="11" t="n">
        <x:f>'05_손익분석'!B6-D13-D14</x:f>
        <x:v>-2311.0909090909117</x:v>
      </x:c>
      <x:c r="E15" s="2"/>
      <x:c r="F15" s="2"/>
      <x:c r="G15" s="2"/>
      <x:c r="H15" s="2"/>
      <x:c r="I15" s="2"/>
      <x:c r="J15" s="2"/>
      <x:c r="K15" s="2"/>
      <x:c r="L15" s="2"/>
      <x:c r="M15" s="2"/>
      <x:c r="N15" s="2"/>
    </x:row>
    <x:row r="16" ht="15">
      <x:c r="A16" s="2" t="s">
        <x:v>257</x:v>
      </x:c>
      <x:c r="B16" s="11" t="n">
        <x:f>'05_손익분석'!G8</x:f>
        <x:v>30000000</x:v>
      </x:c>
      <x:c r="C16" s="11" t="n">
        <x:f>'05_손익분석'!G8</x:f>
        <x:v>30000000</x:v>
      </x:c>
      <x:c r="D16" s="11" t="n">
        <x:f>'05_손익분석'!G8</x:f>
        <x:v>30000000</x:v>
      </x:c>
      <x:c r="E16" s="2"/>
      <x:c r="F16" s="2"/>
      <x:c r="G16" s="2"/>
      <x:c r="H16" s="2"/>
      <x:c r="I16" s="2"/>
      <x:c r="J16" s="2"/>
      <x:c r="K16" s="2"/>
      <x:c r="L16" s="2"/>
      <x:c r="M16" s="2"/>
      <x:c r="N16" s="2"/>
    </x:row>
    <x:row r="17" ht="15">
      <x:c r="A17" s="2" t="s">
        <x:v>256</x:v>
      </x:c>
      <x:c r="B17" s="11" t="n">
        <x:f>B15*B6</x:f>
        <x:v>10089090.909090882</x:v>
      </x:c>
      <x:c r="C17" s="11" t="n">
        <x:f>C15*C6</x:f>
        <x:v>-1878272.7272727352</x:v>
      </x:c>
      <x:c r="D17" s="11" t="n">
        <x:f>D15*D6</x:f>
        <x:v>-3466636.3636363675</x:v>
      </x:c>
      <x:c r="E17" s="2"/>
      <x:c r="F17" s="2"/>
      <x:c r="G17" s="2"/>
      <x:c r="H17" s="2"/>
      <x:c r="I17" s="2"/>
      <x:c r="J17" s="2"/>
      <x:c r="K17" s="2"/>
      <x:c r="L17" s="2"/>
      <x:c r="M17" s="2"/>
      <x:c r="N17" s="2"/>
    </x:row>
    <x:row r="18" ht="15">
      <x:c r="A18" s="2" t="s">
        <x:v>277</x:v>
      </x:c>
      <x:c r="B18" s="11" t="n">
        <x:f>B17-B16</x:f>
        <x:v>-19910909.090909116</x:v>
      </x:c>
      <x:c r="C18" s="11" t="n">
        <x:f>C17-C16</x:f>
        <x:v>-31878272.727272734</x:v>
      </x:c>
      <x:c r="D18" s="11" t="n">
        <x:f>D17-D16</x:f>
        <x:v>-33466636.363636367</x:v>
      </x:c>
      <x:c r="E18" s="2"/>
      <x:c r="F18" s="2"/>
      <x:c r="G18" s="2"/>
      <x:c r="H18" s="2"/>
      <x:c r="I18" s="2"/>
      <x:c r="J18" s="2"/>
      <x:c r="K18" s="2"/>
      <x:c r="L18" s="2"/>
      <x:c r="M18" s="2"/>
      <x:c r="N18" s="2"/>
    </x:row>
    <x:row r="19" ht="15">
      <x:c r="A19" s="2" t="s">
        <x:v>278</x:v>
      </x:c>
      <x:c r="B19" s="11" t="n">
        <x:f>IF(B15&lt;=0,"공헌이익 음수",B16/B15)</x:f>
        <x:v>29735.087403135778</x:v>
      </x:c>
      <x:c r="C19" s="11" t="str">
        <x:f>IF(C15&lt;=0,"공헌이익 음수",C16/C15)</x:f>
        <x:v>공헌이익 음수</x:v>
      </x:c>
      <x:c r="D19" s="11" t="str">
        <x:f>IF(D15&lt;=0,"공헌이익 음수",D16/D15)</x:f>
        <x:v>공헌이익 음수</x:v>
      </x:c>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ht="16">
      <x:c r="A21" s="2"/>
      <x:c r="B21" s="2"/>
      <x:c r="C21" s="2"/>
      <x:c r="D21" s="2"/>
      <x:c r="E21" s="2"/>
      <x:c r="F21" s="2"/>
      <x:c r="G21" s="1" t="s">
        <x:v>279</x:v>
      </x:c>
      <x:c r="H21" s="1" t="s">
        <x:v>262</x:v>
      </x:c>
      <x:c r="I21" s="1" t="s">
        <x:v>263</x:v>
      </x:c>
      <x:c r="J21" s="1" t="s">
        <x:v>264</x:v>
      </x:c>
      <x:c r="K21" s="2"/>
      <x:c r="L21" s="2"/>
      <x:c r="M21" s="2"/>
      <x:c r="N21" s="2"/>
    </x:row>
    <x:row r="22" ht="15">
      <x:c r="A22" s="18" t="s">
        <x:v>280</x:v>
      </x:c>
      <x:c r="B22" s="18"/>
      <x:c r="C22" s="18"/>
      <x:c r="D22" s="18"/>
      <x:c r="E22" s="18"/>
      <x:c r="F22" s="2"/>
      <x:c r="G22" s="2" t="s">
        <x:v>277</x:v>
      </x:c>
      <x:c r="H22" s="12" t="n">
        <x:f t="shared" ref="H22:J23" si="0">B18</x:f>
        <x:v>-19910909.090909116</x:v>
      </x:c>
      <x:c r="I22" s="12" t="n">
        <x:f t="shared" si="0">C18</x:f>
        <x:v>-31878272.727272734</x:v>
      </x:c>
      <x:c r="J22" s="12" t="n">
        <x:f t="shared" si="0">D18</x:f>
        <x:v>-33466636.363636367</x:v>
      </x:c>
      <x:c r="K22" s="2"/>
      <x:c r="L22" s="2"/>
      <x:c r="M22" s="2"/>
      <x:c r="N22" s="2"/>
    </x:row>
    <x:row r="23" ht="15">
      <x:c r="A23" s="19" t="s">
        <x:v>281</x:v>
      </x:c>
      <x:c r="B23" s="19"/>
      <x:c r="C23" s="19"/>
      <x:c r="D23" s="19"/>
      <x:c r="E23" s="19"/>
      <x:c r="F23" s="2"/>
      <x:c r="G23" s="2" t="s">
        <x:v>278</x:v>
      </x:c>
      <x:c r="H23" s="12" t="n">
        <x:f t="shared" si="0">B19</x:f>
        <x:v>29735.087403135778</x:v>
      </x:c>
      <x:c r="I23" s="12" t="str">
        <x:f t="shared" si="0">C19</x:f>
        <x:v>공헌이익 음수</x:v>
      </x:c>
      <x:c r="J23" s="12" t="str">
        <x:f t="shared" si="0">D19</x:f>
        <x:v>공헌이익 음수</x:v>
      </x:c>
      <x:c r="K23" s="2"/>
      <x:c r="L23" s="2"/>
      <x:c r="M23" s="2"/>
      <x:c r="N23" s="2"/>
    </x:row>
    <x:row r="24" ht="15">
      <x:c r="A24" s="19"/>
      <x:c r="B24" s="19"/>
      <x:c r="C24" s="19"/>
      <x:c r="D24" s="19"/>
      <x:c r="E24" s="19"/>
      <x:c r="F24" s="2"/>
      <x:c r="G24" s="2" t="s">
        <x:v>282</x:v>
      </x:c>
      <x:c r="H24" s="12" t="n">
        <x:f>B6</x:f>
        <x:v>10000</x:v>
      </x:c>
      <x:c r="I24" s="12" t="n">
        <x:f>C6</x:f>
        <x:v>3000</x:v>
      </x:c>
      <x:c r="J24" s="12" t="n">
        <x:f>D6</x:f>
        <x:v>1500</x:v>
      </x:c>
      <x:c r="K24" s="2"/>
      <x:c r="L24" s="2"/>
      <x:c r="M24" s="2"/>
      <x:c r="N24" s="2"/>
    </x:row>
    <x:row r="25" ht="15">
      <x:c r="A25" s="19"/>
      <x:c r="B25" s="19"/>
      <x:c r="C25" s="19"/>
      <x:c r="D25" s="19"/>
      <x:c r="E25" s="19"/>
      <x:c r="F25" s="2"/>
      <x:c r="G25" s="2" t="s">
        <x:v>276</x:v>
      </x:c>
      <x:c r="H25" s="12" t="n">
        <x:f>B15</x:f>
        <x:v>1008.9090909090883</x:v>
      </x:c>
      <x:c r="I25" s="12" t="n">
        <x:f>C15</x:f>
        <x:v>-626.0909090909117</x:v>
      </x:c>
      <x:c r="J25" s="12" t="n">
        <x:f>D15</x:f>
        <x:v>-2311.0909090909117</x:v>
      </x:c>
      <x:c r="K25" s="2"/>
      <x:c r="L25" s="2"/>
      <x:c r="M25" s="2"/>
      <x:c r="N25" s="2"/>
    </x:row>
    <x:row r="26">
      <x:c r="A26" s="19"/>
      <x:c r="B26" s="19"/>
      <x:c r="C26" s="19"/>
      <x:c r="D26" s="19"/>
      <x:c r="E26" s="19"/>
      <x:c r="F26" s="2"/>
      <x:c r="G26" s="2"/>
      <x:c r="H26" s="2"/>
      <x:c r="I26" s="2"/>
      <x:c r="J26" s="2"/>
      <x:c r="K26" s="2"/>
      <x:c r="L26" s="2"/>
      <x:c r="M26" s="2"/>
      <x:c r="N26" s="2"/>
    </x:row>
    <x:row r="27">
      <x:c r="A27" s="2"/>
      <x:c r="B27" s="2"/>
      <x:c r="C27" s="2"/>
      <x:c r="D27" s="2"/>
      <x:c r="E27" s="2"/>
      <x:c r="F27" s="2"/>
      <x:c r="G27" s="2" t="str">
        <x:v>시나리오</x:v>
      </x:c>
      <x:c r="H27" s="2" t="str">
        <x:v>예상 누적 사업이익</x:v>
      </x:c>
      <x:c r="I27" s="2"/>
      <x:c r="J27" s="2"/>
      <x:c r="K27" s="2"/>
      <x:c r="L27" s="2"/>
      <x:c r="M27" s="2"/>
      <x:c r="N27" s="2"/>
    </x:row>
    <x:row r="28">
      <x:c r="A28" s="2"/>
      <x:c r="B28" s="2"/>
      <x:c r="C28" s="2"/>
      <x:c r="D28" s="2"/>
      <x:c r="E28" s="2"/>
      <x:c r="F28" s="2"/>
      <x:c r="G28" s="2" t="str">
        <x:v>기준</x:v>
      </x:c>
      <x:c r="H28" s="20" t="n">
        <x:f>B18</x:f>
        <x:v>-19910909.090909116</x:v>
      </x:c>
      <x:c r="I28" s="2"/>
      <x:c r="J28" s="2"/>
      <x:c r="K28" s="2"/>
      <x:c r="L28" s="2"/>
      <x:c r="M28" s="2"/>
      <x:c r="N28" s="2"/>
    </x:row>
    <x:row r="29">
      <x:c r="A29" s="2"/>
      <x:c r="B29" s="2"/>
      <x:c r="C29" s="2"/>
      <x:c r="D29" s="2"/>
      <x:c r="E29" s="2"/>
      <x:c r="F29" s="2"/>
      <x:c r="G29" s="2" t="str">
        <x:v>불리</x:v>
      </x:c>
      <x:c r="H29" s="20" t="n">
        <x:f>C18</x:f>
        <x:v>-31878272.727272734</x:v>
      </x:c>
      <x:c r="I29" s="2"/>
      <x:c r="J29" s="2"/>
      <x:c r="K29" s="2"/>
      <x:c r="L29" s="2"/>
      <x:c r="M29" s="2"/>
      <x:c r="N29" s="2"/>
    </x:row>
    <x:row r="30">
      <x:c r="A30" s="2"/>
      <x:c r="B30" s="2"/>
      <x:c r="C30" s="2"/>
      <x:c r="D30" s="2"/>
      <x:c r="E30" s="2"/>
      <x:c r="F30" s="2"/>
      <x:c r="G30" s="2" t="str">
        <x:v>매우 불리</x:v>
      </x:c>
      <x:c r="H30" s="20" t="n">
        <x:f>D18</x:f>
        <x:v>-33466636.363636367</x:v>
      </x:c>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sheetData>
  <x:mergeCells>
    <x:mergeCell ref="A1:H2"/>
    <x:mergeCell ref="A22:E22"/>
    <x:mergeCell ref="A23:E26"/>
  </x:mergeCells>
  <x:conditionalFormatting sqref="B18:D18">
    <x:cfRule type="expression" dxfId="1" priority="1">
      <x:formula>B18&lt;0</x:formula>
    </x:cfRule>
    <x:cfRule type="expression" dxfId="0" priority="2">
      <x:formula>B18&gt;0</x:formula>
    </x:cfRule>
  </x:conditionalFormatting>
  <x:pageMargins left="0.7" right="0.7" top="0.75" bottom="0.75" header="0.3" footer="0.3"/>
  <x:drawing xmlns:r="http://schemas.openxmlformats.org/officeDocument/2006/relationships" r:id="Rcc495f77888a4d2d"/>
</x:worksheet>
</file>

<file path=xl/worksheets/sheet8.xml><?xml version="1.0" encoding="utf-8"?>
<x:worksheet xmlns:x="http://schemas.openxmlformats.org/spreadsheetml/2006/main">
  <x:sheetFormatPr baseColWidth="10" defaultColWidth="8.83203125" defaultRowHeight="14"/>
  <x:cols>
    <x:col min="1" max="1" width="14" customWidth="1"/>
    <x:col min="2" max="2" width="44" customWidth="1"/>
    <x:col min="3" max="3" width="14" customWidth="1"/>
    <x:col min="4" max="4" width="16" customWidth="1"/>
    <x:col min="5" max="5" width="24" customWidth="1"/>
    <x:col min="6" max="6" width="40" customWidth="1"/>
    <x:col min="7" max="7" width="22" customWidth="1"/>
    <x:col min="8" max="8" width="34" customWidth="1"/>
  </x:cols>
  <x:sheetData>
    <x:row r="1" ht="37.25" customHeight="1">
      <x:c r="A1" s="17" t="s">
        <x:v>283</x:v>
      </x:c>
      <x:c r="B1" s="17"/>
      <x:c r="C1" s="17"/>
      <x:c r="D1" s="17"/>
      <x:c r="E1" s="17"/>
      <x:c r="F1" s="17"/>
      <x:c r="G1" s="17"/>
      <x:c r="H1" s="17"/>
    </x:row>
    <x:row r="2" ht="37.25" customHeight="1">
      <x:c r="A2" s="17"/>
      <x:c r="B2" s="17"/>
      <x:c r="C2" s="17"/>
      <x:c r="D2" s="17"/>
      <x:c r="E2" s="17"/>
      <x:c r="F2" s="17"/>
      <x:c r="G2" s="17"/>
      <x:c r="H2" s="17"/>
    </x:row>
    <x:row r="3">
      <x:c r="A3" s="2"/>
      <x:c r="B3" s="2"/>
      <x:c r="C3" s="2"/>
      <x:c r="D3" s="2"/>
      <x:c r="E3" s="2"/>
      <x:c r="F3" s="2"/>
      <x:c r="G3" s="2"/>
      <x:c r="H3" s="2"/>
    </x:row>
    <x:row r="4" ht="16">
      <x:c r="A4" s="1" t="s">
        <x:v>71</x:v>
      </x:c>
      <x:c r="B4" s="1" t="s">
        <x:v>284</x:v>
      </x:c>
      <x:c r="C4" s="1" t="s">
        <x:v>285</x:v>
      </x:c>
      <x:c r="D4" s="1" t="s">
        <x:v>286</x:v>
      </x:c>
      <x:c r="E4" s="1" t="s">
        <x:v>287</x:v>
      </x:c>
      <x:c r="F4" s="1" t="s">
        <x:v>288</x:v>
      </x:c>
      <x:c r="G4" s="1" t="s">
        <x:v>289</x:v>
      </x:c>
      <x:c r="H4" s="1" t="s">
        <x:v>290</x:v>
      </x:c>
    </x:row>
    <x:row r="5" ht="30">
      <x:c r="A5" s="2" t="s">
        <x:v>291</x:v>
      </x:c>
      <x:c r="B5" s="2" t="s">
        <x:v>292</x:v>
      </x:c>
      <x:c r="C5" s="3" t="s">
        <x:v>293</x:v>
      </x:c>
      <x:c r="D5" s="6">
        <x:v>0</x:v>
      </x:c>
      <x:c r="E5" s="2" t="s">
        <x:v>294</x:v>
      </x:c>
      <x:c r="F5" s="2" t="s">
        <x:v>295</x:v>
      </x:c>
      <x:c r="G5" s="2" t="s">
        <x:v>296</x:v>
      </x:c>
      <x:c r="H5" s="2" t="s">
        <x:v>297</x:v>
      </x:c>
    </x:row>
    <x:row r="6" ht="30">
      <x:c r="A6" s="2" t="s">
        <x:v>298</x:v>
      </x:c>
      <x:c r="B6" s="2" t="s">
        <x:v>299</x:v>
      </x:c>
      <x:c r="C6" s="3" t="s">
        <x:v>293</x:v>
      </x:c>
      <x:c r="D6" s="6">
        <x:v>0</x:v>
      </x:c>
      <x:c r="E6" s="2" t="s">
        <x:v>294</x:v>
      </x:c>
      <x:c r="F6" s="2" t="s">
        <x:v>300</x:v>
      </x:c>
      <x:c r="G6" s="2" t="s">
        <x:v>301</x:v>
      </x:c>
      <x:c r="H6" s="2" t="s">
        <x:v>302</x:v>
      </x:c>
    </x:row>
    <x:row r="7" ht="30">
      <x:c r="A7" s="2" t="s">
        <x:v>303</x:v>
      </x:c>
      <x:c r="B7" s="2" t="s">
        <x:v>304</x:v>
      </x:c>
      <x:c r="C7" s="3" t="s">
        <x:v>293</x:v>
      </x:c>
      <x:c r="D7" s="6">
        <x:v>0</x:v>
      </x:c>
      <x:c r="E7" s="2" t="s">
        <x:v>305</x:v>
      </x:c>
      <x:c r="F7" s="2" t="s">
        <x:v>306</x:v>
      </x:c>
      <x:c r="G7" s="2" t="s">
        <x:v>307</x:v>
      </x:c>
      <x:c r="H7" s="2" t="s">
        <x:v>308</x:v>
      </x:c>
    </x:row>
    <x:row r="8" ht="30">
      <x:c r="A8" s="2" t="s">
        <x:v>303</x:v>
      </x:c>
      <x:c r="B8" s="2" t="s">
        <x:v>309</x:v>
      </x:c>
      <x:c r="C8" s="3" t="s">
        <x:v>293</x:v>
      </x:c>
      <x:c r="D8" s="6">
        <x:v>0</x:v>
      </x:c>
      <x:c r="E8" s="2" t="s">
        <x:v>305</x:v>
      </x:c>
      <x:c r="F8" s="2" t="s">
        <x:v>310</x:v>
      </x:c>
      <x:c r="G8" s="2" t="s">
        <x:v>311</x:v>
      </x:c>
      <x:c r="H8" s="2" t="s">
        <x:v>312</x:v>
      </x:c>
    </x:row>
    <x:row r="9" ht="15">
      <x:c r="A9" s="2" t="s">
        <x:v>303</x:v>
      </x:c>
      <x:c r="B9" s="2" t="s">
        <x:v>313</x:v>
      </x:c>
      <x:c r="C9" s="3" t="s">
        <x:v>293</x:v>
      </x:c>
      <x:c r="D9" s="6">
        <x:v>0</x:v>
      </x:c>
      <x:c r="E9" s="2" t="s">
        <x:v>314</x:v>
      </x:c>
      <x:c r="F9" s="2" t="s">
        <x:v>315</x:v>
      </x:c>
      <x:c r="G9" s="2" t="s">
        <x:v>311</x:v>
      </x:c>
      <x:c r="H9" s="2" t="s">
        <x:v>312</x:v>
      </x:c>
    </x:row>
    <x:row r="10" ht="15">
      <x:c r="A10" s="2" t="s">
        <x:v>316</x:v>
      </x:c>
      <x:c r="B10" s="2" t="s">
        <x:v>317</x:v>
      </x:c>
      <x:c r="C10" s="3" t="s">
        <x:v>293</x:v>
      </x:c>
      <x:c r="D10" s="6">
        <x:v>0</x:v>
      </x:c>
      <x:c r="E10" s="2" t="s">
        <x:v>318</x:v>
      </x:c>
      <x:c r="F10" s="2" t="s">
        <x:v>319</x:v>
      </x:c>
      <x:c r="G10" s="2" t="s">
        <x:v>320</x:v>
      </x:c>
      <x:c r="H10" s="2" t="s">
        <x:v>321</x:v>
      </x:c>
    </x:row>
    <x:row r="11" ht="15">
      <x:c r="A11" s="2" t="s">
        <x:v>316</x:v>
      </x:c>
      <x:c r="B11" s="2" t="s">
        <x:v>322</x:v>
      </x:c>
      <x:c r="C11" s="3" t="s">
        <x:v>293</x:v>
      </x:c>
      <x:c r="D11" s="6">
        <x:v>0</x:v>
      </x:c>
      <x:c r="E11" s="2" t="s">
        <x:v>323</x:v>
      </x:c>
      <x:c r="F11" s="2" t="s">
        <x:v>324</x:v>
      </x:c>
      <x:c r="G11" s="2" t="s">
        <x:v>325</x:v>
      </x:c>
      <x:c r="H11" s="2" t="s">
        <x:v>326</x:v>
      </x:c>
    </x:row>
    <x:row r="12" ht="15">
      <x:c r="A12" s="2" t="s">
        <x:v>327</x:v>
      </x:c>
      <x:c r="B12" s="2" t="s">
        <x:v>328</x:v>
      </x:c>
      <x:c r="C12" s="3" t="s">
        <x:v>293</x:v>
      </x:c>
      <x:c r="D12" s="6">
        <x:v>0</x:v>
      </x:c>
      <x:c r="E12" s="2" t="s">
        <x:v>329</x:v>
      </x:c>
      <x:c r="F12" s="2" t="s">
        <x:v>330</x:v>
      </x:c>
      <x:c r="G12" s="2" t="s">
        <x:v>331</x:v>
      </x:c>
      <x:c r="H12" s="2"/>
    </x:row>
    <x:row r="13" ht="30">
      <x:c r="A13" s="2" t="s">
        <x:v>332</x:v>
      </x:c>
      <x:c r="B13" s="2" t="s">
        <x:v>333</x:v>
      </x:c>
      <x:c r="C13" s="3" t="s">
        <x:v>95</x:v>
      </x:c>
      <x:c r="D13" s="6">
        <x:v>0</x:v>
      </x:c>
      <x:c r="E13" s="2" t="s">
        <x:v>294</x:v>
      </x:c>
      <x:c r="F13" s="2" t="s">
        <x:v>334</x:v>
      </x:c>
      <x:c r="G13" s="2" t="s">
        <x:v>335</x:v>
      </x:c>
      <x:c r="H13" s="2" t="s">
        <x:v>336</x:v>
      </x:c>
    </x:row>
    <x:row r="14">
      <x:c r="A14" s="2"/>
      <x:c r="B14" s="2"/>
      <x:c r="C14" s="2"/>
      <x:c r="D14" s="2"/>
      <x:c r="E14" s="2"/>
      <x:c r="F14" s="2"/>
      <x:c r="G14" s="2"/>
      <x:c r="H14" s="2"/>
    </x:row>
    <x:row r="15" ht="15">
      <x:c r="A15" s="18" t="s">
        <x:v>337</x:v>
      </x:c>
      <x:c r="B15" s="18"/>
      <x:c r="C15" s="18"/>
      <x:c r="D15" s="18"/>
      <x:c r="E15" s="18"/>
      <x:c r="F15" s="18"/>
      <x:c r="G15" s="18"/>
      <x:c r="H15" s="18"/>
    </x:row>
    <x:row r="16">
      <x:c r="A16" s="19" t="s">
        <x:v>338</x:v>
      </x:c>
      <x:c r="B16" s="19"/>
      <x:c r="C16" s="19"/>
      <x:c r="D16" s="19"/>
      <x:c r="E16" s="19"/>
      <x:c r="F16" s="19"/>
      <x:c r="G16" s="19"/>
      <x:c r="H16" s="19"/>
    </x:row>
    <x:row r="17">
      <x:c r="A17" s="19"/>
      <x:c r="B17" s="19"/>
      <x:c r="C17" s="19"/>
      <x:c r="D17" s="19"/>
      <x:c r="E17" s="19"/>
      <x:c r="F17" s="19"/>
      <x:c r="G17" s="19"/>
      <x:c r="H17" s="19"/>
    </x:row>
    <x:row r="18">
      <x:c r="A18" s="19"/>
      <x:c r="B18" s="19"/>
      <x:c r="C18" s="19"/>
      <x:c r="D18" s="19"/>
      <x:c r="E18" s="19"/>
      <x:c r="F18" s="19"/>
      <x:c r="G18" s="19"/>
      <x:c r="H18" s="19"/>
    </x:row>
    <x:row r="19">
      <x:c r="A19" s="19"/>
      <x:c r="B19" s="19"/>
      <x:c r="C19" s="19"/>
      <x:c r="D19" s="19"/>
      <x:c r="E19" s="19"/>
      <x:c r="F19" s="19"/>
      <x:c r="G19" s="19"/>
      <x:c r="H19" s="19"/>
    </x:row>
    <x:row r="20">
      <x:c r="A20" s="19"/>
      <x:c r="B20" s="19"/>
      <x:c r="C20" s="19"/>
      <x:c r="D20" s="19"/>
      <x:c r="E20" s="19"/>
      <x:c r="F20" s="19"/>
      <x:c r="G20" s="19"/>
      <x:c r="H20" s="19"/>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sheetData>
  <x:mergeCells>
    <x:mergeCell ref="A1:H2"/>
    <x:mergeCell ref="A15:H15"/>
    <x:mergeCell ref="A16:H20"/>
  </x:mergeCells>
  <x:dataValidations count="1">
    <x:dataValidation type="list" sqref="C5:C13">
      <x:formula1>"확인 필요,대상,비대상,면제 가능,전문가 확인"</x:formula1>
    </x:dataValidation>
  </x:dataValidations>
  <x:pageMargins left="0.7" right="0.7" top="0.75" bottom="0.75" header="0.3" footer="0.3"/>
</x:worksheet>
</file>